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molonline.sharepoint.com/sites/DataLibrary2022YE-updateO365GRP/Megosztott dokumentumok/General/Data Library 2018-2022/"/>
    </mc:Choice>
  </mc:AlternateContent>
  <xr:revisionPtr revIDLastSave="135" documentId="8_{3B9582EB-73EB-495E-9B77-C3D71348EABA}" xr6:coauthVersionLast="47" xr6:coauthVersionMax="47" xr10:uidLastSave="{5039BEAF-8EB0-400E-95E7-70F02C1E25EB}"/>
  <bookViews>
    <workbookView xWindow="28680" yWindow="-120" windowWidth="29040" windowHeight="15840" activeTab="4" xr2:uid="{0DF5B314-B2CF-4C31-8DDE-9C24FFCDE1AC}"/>
  </bookViews>
  <sheets>
    <sheet name="Climate Change" sheetId="1" r:id="rId1"/>
    <sheet name="Environment" sheetId="2" r:id="rId2"/>
    <sheet name="Health &amp; Safety" sheetId="3" r:id="rId3"/>
    <sheet name="People" sheetId="4" r:id="rId4"/>
    <sheet name="Communities" sheetId="5" r:id="rId5"/>
    <sheet name="Integrity &amp; Transparency"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BEx005JQTVGXRHZSBXUHL4WH0FOF" localSheetId="4" hidden="1">#REF!</definedName>
    <definedName name="BEx005JQTVGXRHZSBXUHL4WH0FOF" localSheetId="1" hidden="1">#REF!</definedName>
    <definedName name="BEx005JQTVGXRHZSBXUHL4WH0FOF" localSheetId="2" hidden="1">#REF!</definedName>
    <definedName name="BEx005JQTVGXRHZSBXUHL4WH0FOF" localSheetId="5" hidden="1">#REF!</definedName>
    <definedName name="BEx005JQTVGXRHZSBXUHL4WH0FOF" localSheetId="3" hidden="1">#REF!</definedName>
    <definedName name="BEx005JQTVGXRHZSBXUHL4WH0FOF" hidden="1">#REF!</definedName>
    <definedName name="BEx00P6I8OU3Y8BXDFQYBQLLZ2FY" localSheetId="4" hidden="1">#REF!</definedName>
    <definedName name="BEx00P6I8OU3Y8BXDFQYBQLLZ2FY" localSheetId="1" hidden="1">#REF!</definedName>
    <definedName name="BEx00P6I8OU3Y8BXDFQYBQLLZ2FY" localSheetId="3" hidden="1">#REF!</definedName>
    <definedName name="BEx00P6I8OU3Y8BXDFQYBQLLZ2FY" hidden="1">#REF!</definedName>
    <definedName name="BEx0175RU9CQ80ALGNW54AG49ACO" localSheetId="4" hidden="1">#REF!</definedName>
    <definedName name="BEx0175RU9CQ80ALGNW54AG49ACO" localSheetId="1" hidden="1">#REF!</definedName>
    <definedName name="BEx0175RU9CQ80ALGNW54AG49ACO" localSheetId="3" hidden="1">#REF!</definedName>
    <definedName name="BEx0175RU9CQ80ALGNW54AG49ACO" hidden="1">#REF!</definedName>
    <definedName name="BEx01JLKU3SIZZFAO2121GN729KW" localSheetId="1" hidden="1">#REF!</definedName>
    <definedName name="BEx01JLKU3SIZZFAO2121GN729KW" localSheetId="3" hidden="1">#REF!</definedName>
    <definedName name="BEx01JLKU3SIZZFAO2121GN729KW" hidden="1">#REF!</definedName>
    <definedName name="BEx03J2UFSQF91ZNDS3692TQGFJ7" localSheetId="1" hidden="1">#REF!</definedName>
    <definedName name="BEx03J2UFSQF91ZNDS3692TQGFJ7" localSheetId="3" hidden="1">#REF!</definedName>
    <definedName name="BEx03J2UFSQF91ZNDS3692TQGFJ7" hidden="1">#REF!</definedName>
    <definedName name="BEx1FJOFJ4FK41RO2ZCBP33KMKD5" localSheetId="1" hidden="1">#REF!</definedName>
    <definedName name="BEx1FJOFJ4FK41RO2ZCBP33KMKD5" localSheetId="3" hidden="1">#REF!</definedName>
    <definedName name="BEx1FJOFJ4FK41RO2ZCBP33KMKD5" hidden="1">#REF!</definedName>
    <definedName name="BEx1G7NLZ5103LXIP9HX431KQ4CS" localSheetId="4" hidden="1">diszkrét-[1]hier!$A$21:$U$768</definedName>
    <definedName name="BEx1G7NLZ5103LXIP9HX431KQ4CS" localSheetId="1" hidden="1">diszkrét-[1]hier!$A$21:$U$768</definedName>
    <definedName name="BEx1G7NLZ5103LXIP9HX431KQ4CS" localSheetId="2" hidden="1">diszkrét-[1]hier!$A$21:$U$768</definedName>
    <definedName name="BEx1G7NLZ5103LXIP9HX431KQ4CS" localSheetId="5" hidden="1">diszkrét-[1]hier!$A$21:$U$768</definedName>
    <definedName name="BEx1G7NLZ5103LXIP9HX431KQ4CS" localSheetId="3" hidden="1">diszkrét-[1]hier!$A$21:$U$768</definedName>
    <definedName name="BEx1G7NLZ5103LXIP9HX431KQ4CS" hidden="1">diszkrét-[1]hier!$A$21:$U$768</definedName>
    <definedName name="BEx1G9GCC4TFJCFA8JK8X1V3FDEI" localSheetId="4" hidden="1">#REF!</definedName>
    <definedName name="BEx1G9GCC4TFJCFA8JK8X1V3FDEI" localSheetId="1" hidden="1">#REF!</definedName>
    <definedName name="BEx1G9GCC4TFJCFA8JK8X1V3FDEI" localSheetId="2" hidden="1">#REF!</definedName>
    <definedName name="BEx1G9GCC4TFJCFA8JK8X1V3FDEI" localSheetId="5" hidden="1">#REF!</definedName>
    <definedName name="BEx1G9GCC4TFJCFA8JK8X1V3FDEI" localSheetId="3" hidden="1">#REF!</definedName>
    <definedName name="BEx1G9GCC4TFJCFA8JK8X1V3FDEI" hidden="1">#REF!</definedName>
    <definedName name="BEx1GFQXN6106I7JSBKYCF1GLKRM" localSheetId="4" hidden="1">halmozott-[1]hier!$A$11:$B$18</definedName>
    <definedName name="BEx1GFQXN6106I7JSBKYCF1GLKRM" localSheetId="1" hidden="1">halmozott-[1]hier!$A$11:$B$18</definedName>
    <definedName name="BEx1GFQXN6106I7JSBKYCF1GLKRM" localSheetId="2" hidden="1">halmozott-[1]hier!$A$11:$B$18</definedName>
    <definedName name="BEx1GFQXN6106I7JSBKYCF1GLKRM" localSheetId="5" hidden="1">halmozott-[1]hier!$A$11:$B$18</definedName>
    <definedName name="BEx1GFQXN6106I7JSBKYCF1GLKRM" localSheetId="3" hidden="1">halmozott-[1]hier!$A$11:$B$18</definedName>
    <definedName name="BEx1GFQXN6106I7JSBKYCF1GLKRM" hidden="1">halmozott-[1]hier!$A$11:$B$18</definedName>
    <definedName name="BEx1GG71XE5P6N5F4DB4ICOT5T80" localSheetId="4" hidden="1">#REF!</definedName>
    <definedName name="BEx1GG71XE5P6N5F4DB4ICOT5T80" localSheetId="1" hidden="1">#REF!</definedName>
    <definedName name="BEx1GG71XE5P6N5F4DB4ICOT5T80" localSheetId="2" hidden="1">#REF!</definedName>
    <definedName name="BEx1GG71XE5P6N5F4DB4ICOT5T80" localSheetId="5" hidden="1">#REF!</definedName>
    <definedName name="BEx1GG71XE5P6N5F4DB4ICOT5T80" localSheetId="3" hidden="1">#REF!</definedName>
    <definedName name="BEx1GG71XE5P6N5F4DB4ICOT5T80" hidden="1">#REF!</definedName>
    <definedName name="BEx1GNJHHSQJ9QDMKDJS8VGBFB39" localSheetId="4" hidden="1">#REF!</definedName>
    <definedName name="BEx1GNJHHSQJ9QDMKDJS8VGBFB39" localSheetId="1" hidden="1">#REF!</definedName>
    <definedName name="BEx1GNJHHSQJ9QDMKDJS8VGBFB39" localSheetId="3" hidden="1">#REF!</definedName>
    <definedName name="BEx1GNJHHSQJ9QDMKDJS8VGBFB39" hidden="1">#REF!</definedName>
    <definedName name="BEx1HFEQUGGCEZYZT1RYKGVA176Z" localSheetId="4" hidden="1">#REF!</definedName>
    <definedName name="BEx1HFEQUGGCEZYZT1RYKGVA176Z" localSheetId="1" hidden="1">#REF!</definedName>
    <definedName name="BEx1HFEQUGGCEZYZT1RYKGVA176Z" localSheetId="3" hidden="1">#REF!</definedName>
    <definedName name="BEx1HFEQUGGCEZYZT1RYKGVA176Z" hidden="1">#REF!</definedName>
    <definedName name="BEx1IDKQU0FMLNDU9W7UJATQUH7Z" localSheetId="1" hidden="1">#REF!</definedName>
    <definedName name="BEx1IDKQU0FMLNDU9W7UJATQUH7Z" localSheetId="3" hidden="1">#REF!</definedName>
    <definedName name="BEx1IDKQU0FMLNDU9W7UJATQUH7Z" hidden="1">#REF!</definedName>
    <definedName name="BEx1IRYNQII4LNM579VWY6YERG8O" localSheetId="1" hidden="1">#REF!</definedName>
    <definedName name="BEx1IRYNQII4LNM579VWY6YERG8O" localSheetId="3" hidden="1">#REF!</definedName>
    <definedName name="BEx1IRYNQII4LNM579VWY6YERG8O" hidden="1">#REF!</definedName>
    <definedName name="BEx1IZR6IB79GNA9NPBVS7B776R2" localSheetId="1" hidden="1">#REF!</definedName>
    <definedName name="BEx1IZR6IB79GNA9NPBVS7B776R2" localSheetId="3" hidden="1">#REF!</definedName>
    <definedName name="BEx1IZR6IB79GNA9NPBVS7B776R2" hidden="1">#REF!</definedName>
    <definedName name="BEx1J9SQO6Q4CPX6NKZIF1GARLPV" localSheetId="4" hidden="1">halmozott-[1]hier!$A$3:$B$8</definedName>
    <definedName name="BEx1J9SQO6Q4CPX6NKZIF1GARLPV" localSheetId="1" hidden="1">halmozott-[1]hier!$A$3:$B$8</definedName>
    <definedName name="BEx1J9SQO6Q4CPX6NKZIF1GARLPV" localSheetId="2" hidden="1">halmozott-[1]hier!$A$3:$B$8</definedName>
    <definedName name="BEx1J9SQO6Q4CPX6NKZIF1GARLPV" localSheetId="5" hidden="1">halmozott-[1]hier!$A$3:$B$8</definedName>
    <definedName name="BEx1J9SQO6Q4CPX6NKZIF1GARLPV" localSheetId="3" hidden="1">halmozott-[1]hier!$A$3:$B$8</definedName>
    <definedName name="BEx1J9SQO6Q4CPX6NKZIF1GARLPV" hidden="1">halmozott-[1]hier!$A$3:$B$8</definedName>
    <definedName name="BEx1JSIZCJ9SGI4FE7OG112ZN17X" localSheetId="4" hidden="1">#REF!</definedName>
    <definedName name="BEx1JSIZCJ9SGI4FE7OG112ZN17X" localSheetId="1" hidden="1">#REF!</definedName>
    <definedName name="BEx1JSIZCJ9SGI4FE7OG112ZN17X" localSheetId="2" hidden="1">#REF!</definedName>
    <definedName name="BEx1JSIZCJ9SGI4FE7OG112ZN17X" localSheetId="5" hidden="1">#REF!</definedName>
    <definedName name="BEx1JSIZCJ9SGI4FE7OG112ZN17X" localSheetId="3" hidden="1">#REF!</definedName>
    <definedName name="BEx1JSIZCJ9SGI4FE7OG112ZN17X" hidden="1">#REF!</definedName>
    <definedName name="BEx1KJY78QTVTPF9ZRUJ9PO6E3SR" localSheetId="4" hidden="1">#REF!</definedName>
    <definedName name="BEx1KJY78QTVTPF9ZRUJ9PO6E3SR" localSheetId="1" hidden="1">#REF!</definedName>
    <definedName name="BEx1KJY78QTVTPF9ZRUJ9PO6E3SR" localSheetId="3" hidden="1">#REF!</definedName>
    <definedName name="BEx1KJY78QTVTPF9ZRUJ9PO6E3SR" hidden="1">#REF!</definedName>
    <definedName name="BEx1KQ3FF1WUOBD8E3H4OOUS0Y5R" localSheetId="4" hidden="1">#REF!</definedName>
    <definedName name="BEx1KQ3FF1WUOBD8E3H4OOUS0Y5R" localSheetId="1" hidden="1">#REF!</definedName>
    <definedName name="BEx1KQ3FF1WUOBD8E3H4OOUS0Y5R" localSheetId="3" hidden="1">#REF!</definedName>
    <definedName name="BEx1KQ3FF1WUOBD8E3H4OOUS0Y5R" hidden="1">#REF!</definedName>
    <definedName name="BEx1KUQKQ6A1J3XH0ZNZXJM2QZGR" localSheetId="1" hidden="1">#REF!</definedName>
    <definedName name="BEx1KUQKQ6A1J3XH0ZNZXJM2QZGR" localSheetId="3" hidden="1">#REF!</definedName>
    <definedName name="BEx1KUQKQ6A1J3XH0ZNZXJM2QZGR" hidden="1">#REF!</definedName>
    <definedName name="BEx1KXFPV9Y08GAY3D7B2IYYH5O3" localSheetId="4" hidden="1">Zárólétszám - Closing [2]headcount!$G$9:$H$9</definedName>
    <definedName name="BEx1KXFPV9Y08GAY3D7B2IYYH5O3" localSheetId="1" hidden="1">Zárólétszám - Closing [2]headcount!$G$9:$H$9</definedName>
    <definedName name="BEx1KXFPV9Y08GAY3D7B2IYYH5O3" localSheetId="2" hidden="1">Zárólétszám - Closing [2]headcount!$G$9:$H$9</definedName>
    <definedName name="BEx1KXFPV9Y08GAY3D7B2IYYH5O3" localSheetId="5" hidden="1">Zárólétszám - Closing [2]headcount!$G$9:$H$9</definedName>
    <definedName name="BEx1KXFPV9Y08GAY3D7B2IYYH5O3" localSheetId="3" hidden="1">Zárólétszám - Closing [2]headcount!$G$9:$H$9</definedName>
    <definedName name="BEx1KXFPV9Y08GAY3D7B2IYYH5O3" hidden="1">Zárólétszám - Closing [2]headcount!$G$9:$H$9</definedName>
    <definedName name="BEx1LZY2IW9VPRFT3VEYH7RRZ663" localSheetId="4" hidden="1">#REF!</definedName>
    <definedName name="BEx1LZY2IW9VPRFT3VEYH7RRZ663" localSheetId="1" hidden="1">#REF!</definedName>
    <definedName name="BEx1LZY2IW9VPRFT3VEYH7RRZ663" localSheetId="2" hidden="1">#REF!</definedName>
    <definedName name="BEx1LZY2IW9VPRFT3VEYH7RRZ663" localSheetId="5" hidden="1">#REF!</definedName>
    <definedName name="BEx1LZY2IW9VPRFT3VEYH7RRZ663" localSheetId="3" hidden="1">#REF!</definedName>
    <definedName name="BEx1LZY2IW9VPRFT3VEYH7RRZ663" hidden="1">#REF!</definedName>
    <definedName name="BEx1MMVEYI4EZHL20466S1329HU6" localSheetId="4" hidden="1">HR riport - HR [3]Report!$G$6:$H$6</definedName>
    <definedName name="BEx1MMVEYI4EZHL20466S1329HU6" localSheetId="1" hidden="1">HR riport - HR [3]Report!$G$6:$H$6</definedName>
    <definedName name="BEx1MMVEYI4EZHL20466S1329HU6" localSheetId="2" hidden="1">HR riport - HR [3]Report!$G$6:$H$6</definedName>
    <definedName name="BEx1MMVEYI4EZHL20466S1329HU6" localSheetId="5" hidden="1">HR riport - HR [3]Report!$G$6:$H$6</definedName>
    <definedName name="BEx1MMVEYI4EZHL20466S1329HU6" localSheetId="3" hidden="1">HR riport - HR [3]Report!$G$6:$H$6</definedName>
    <definedName name="BEx1MMVEYI4EZHL20466S1329HU6" hidden="1">HR riport - HR [3]Report!$G$6:$H$6</definedName>
    <definedName name="BEx1MYPNAURAS8HR258IFI88XO8S" localSheetId="4" hidden="1">halmozott-[1]hier!$A$3:$B$9</definedName>
    <definedName name="BEx1MYPNAURAS8HR258IFI88XO8S" localSheetId="1" hidden="1">halmozott-[1]hier!$A$3:$B$9</definedName>
    <definedName name="BEx1MYPNAURAS8HR258IFI88XO8S" localSheetId="2" hidden="1">halmozott-[1]hier!$A$3:$B$9</definedName>
    <definedName name="BEx1MYPNAURAS8HR258IFI88XO8S" localSheetId="5" hidden="1">halmozott-[1]hier!$A$3:$B$9</definedName>
    <definedName name="BEx1MYPNAURAS8HR258IFI88XO8S" localSheetId="3" hidden="1">halmozott-[1]hier!$A$3:$B$9</definedName>
    <definedName name="BEx1MYPNAURAS8HR258IFI88XO8S" hidden="1">halmozott-[1]hier!$A$3:$B$9</definedName>
    <definedName name="BEx1NVODPJAX3NBN3PB4OG52BZX8" localSheetId="4" hidden="1">#REF!</definedName>
    <definedName name="BEx1NVODPJAX3NBN3PB4OG52BZX8" localSheetId="1" hidden="1">#REF!</definedName>
    <definedName name="BEx1NVODPJAX3NBN3PB4OG52BZX8" localSheetId="2" hidden="1">#REF!</definedName>
    <definedName name="BEx1NVODPJAX3NBN3PB4OG52BZX8" localSheetId="5" hidden="1">#REF!</definedName>
    <definedName name="BEx1NVODPJAX3NBN3PB4OG52BZX8" localSheetId="3" hidden="1">#REF!</definedName>
    <definedName name="BEx1NVODPJAX3NBN3PB4OG52BZX8" hidden="1">#REF!</definedName>
    <definedName name="BEx1NW4NSOZG3RIL7WO365ISE46O" localSheetId="4" hidden="1">#REF!</definedName>
    <definedName name="BEx1NW4NSOZG3RIL7WO365ISE46O" localSheetId="1" hidden="1">#REF!</definedName>
    <definedName name="BEx1NW4NSOZG3RIL7WO365ISE46O" localSheetId="3" hidden="1">#REF!</definedName>
    <definedName name="BEx1NW4NSOZG3RIL7WO365ISE46O" hidden="1">#REF!</definedName>
    <definedName name="BEx1O2KJA72DZQV7A5MUMQ0Q6CU4" localSheetId="4" hidden="1">#REF!</definedName>
    <definedName name="BEx1O2KJA72DZQV7A5MUMQ0Q6CU4" localSheetId="1" hidden="1">#REF!</definedName>
    <definedName name="BEx1O2KJA72DZQV7A5MUMQ0Q6CU4" localSheetId="3" hidden="1">#REF!</definedName>
    <definedName name="BEx1O2KJA72DZQV7A5MUMQ0Q6CU4" hidden="1">#REF!</definedName>
    <definedName name="BEx1P5DWIM9E3NBMKNGC7TYYO9LV" localSheetId="1" hidden="1">#REF!</definedName>
    <definedName name="BEx1P5DWIM9E3NBMKNGC7TYYO9LV" localSheetId="3" hidden="1">#REF!</definedName>
    <definedName name="BEx1P5DWIM9E3NBMKNGC7TYYO9LV" hidden="1">#REF!</definedName>
    <definedName name="BEx1PM5XY51F3E9H9O517S07FLCU" localSheetId="1" hidden="1">#REF!</definedName>
    <definedName name="BEx1PM5XY51F3E9H9O517S07FLCU" localSheetId="3" hidden="1">#REF!</definedName>
    <definedName name="BEx1PM5XY51F3E9H9O517S07FLCU" hidden="1">#REF!</definedName>
    <definedName name="BEx1R7ERT6VPB6UYHG88HV1GMMSU" localSheetId="4" hidden="1">halmozott-[1]hier!$A$19:$U$464</definedName>
    <definedName name="BEx1R7ERT6VPB6UYHG88HV1GMMSU" localSheetId="1" hidden="1">halmozott-[1]hier!$A$19:$U$464</definedName>
    <definedName name="BEx1R7ERT6VPB6UYHG88HV1GMMSU" localSheetId="2" hidden="1">halmozott-[1]hier!$A$19:$U$464</definedName>
    <definedName name="BEx1R7ERT6VPB6UYHG88HV1GMMSU" localSheetId="5" hidden="1">halmozott-[1]hier!$A$19:$U$464</definedName>
    <definedName name="BEx1R7ERT6VPB6UYHG88HV1GMMSU" localSheetId="3" hidden="1">halmozott-[1]hier!$A$19:$U$464</definedName>
    <definedName name="BEx1R7ERT6VPB6UYHG88HV1GMMSU" hidden="1">halmozott-[1]hier!$A$19:$U$464</definedName>
    <definedName name="BEx1SJT8QP8ZD1A9Q6MPAFR6SSDI" localSheetId="4" hidden="1">#REF!</definedName>
    <definedName name="BEx1SJT8QP8ZD1A9Q6MPAFR6SSDI" localSheetId="1" hidden="1">#REF!</definedName>
    <definedName name="BEx1SJT8QP8ZD1A9Q6MPAFR6SSDI" localSheetId="2" hidden="1">#REF!</definedName>
    <definedName name="BEx1SJT8QP8ZD1A9Q6MPAFR6SSDI" localSheetId="5" hidden="1">#REF!</definedName>
    <definedName name="BEx1SJT8QP8ZD1A9Q6MPAFR6SSDI" localSheetId="3" hidden="1">#REF!</definedName>
    <definedName name="BEx1SJT8QP8ZD1A9Q6MPAFR6SSDI" hidden="1">#REF!</definedName>
    <definedName name="BEx1TB8DMIP841P219U7BPJMT1UG" localSheetId="4" hidden="1">halmozott-[1]hier!$A$3:$B$8</definedName>
    <definedName name="BEx1TB8DMIP841P219U7BPJMT1UG" localSheetId="1" hidden="1">halmozott-[1]hier!$A$3:$B$8</definedName>
    <definedName name="BEx1TB8DMIP841P219U7BPJMT1UG" localSheetId="2" hidden="1">halmozott-[1]hier!$A$3:$B$8</definedName>
    <definedName name="BEx1TB8DMIP841P219U7BPJMT1UG" localSheetId="5" hidden="1">halmozott-[1]hier!$A$3:$B$8</definedName>
    <definedName name="BEx1TB8DMIP841P219U7BPJMT1UG" localSheetId="3" hidden="1">halmozott-[1]hier!$A$3:$B$8</definedName>
    <definedName name="BEx1TB8DMIP841P219U7BPJMT1UG" hidden="1">halmozott-[1]hier!$A$3:$B$8</definedName>
    <definedName name="BEx1TTYP3KU9UNEBU26T86GW5YZT" localSheetId="4" hidden="1">#REF!</definedName>
    <definedName name="BEx1TTYP3KU9UNEBU26T86GW5YZT" localSheetId="1" hidden="1">#REF!</definedName>
    <definedName name="BEx1TTYP3KU9UNEBU26T86GW5YZT" localSheetId="2" hidden="1">#REF!</definedName>
    <definedName name="BEx1TTYP3KU9UNEBU26T86GW5YZT" localSheetId="5" hidden="1">#REF!</definedName>
    <definedName name="BEx1TTYP3KU9UNEBU26T86GW5YZT" localSheetId="3" hidden="1">#REF!</definedName>
    <definedName name="BEx1TTYP3KU9UNEBU26T86GW5YZT" hidden="1">#REF!</definedName>
    <definedName name="BEx1UMQHPP0G0NNNOEDK0UQS6TWR" localSheetId="4" hidden="1">#REF!</definedName>
    <definedName name="BEx1UMQHPP0G0NNNOEDK0UQS6TWR" localSheetId="1" hidden="1">#REF!</definedName>
    <definedName name="BEx1UMQHPP0G0NNNOEDK0UQS6TWR" localSheetId="3" hidden="1">#REF!</definedName>
    <definedName name="BEx1UMQHPP0G0NNNOEDK0UQS6TWR" hidden="1">#REF!</definedName>
    <definedName name="BEx1UVKP14PY9B1ZF5HGE6BKOKY8" localSheetId="4" hidden="1">#REF!</definedName>
    <definedName name="BEx1UVKP14PY9B1ZF5HGE6BKOKY8" localSheetId="1" hidden="1">#REF!</definedName>
    <definedName name="BEx1UVKP14PY9B1ZF5HGE6BKOKY8" localSheetId="3" hidden="1">#REF!</definedName>
    <definedName name="BEx1UVKP14PY9B1ZF5HGE6BKOKY8" hidden="1">#REF!</definedName>
    <definedName name="BEx1V37WL4CRPS7BEBTXQMVM686F" localSheetId="1" hidden="1">#REF!</definedName>
    <definedName name="BEx1V37WL4CRPS7BEBTXQMVM686F" localSheetId="3" hidden="1">#REF!</definedName>
    <definedName name="BEx1V37WL4CRPS7BEBTXQMVM686F" hidden="1">#REF!</definedName>
    <definedName name="BEx1V6ILRBAXFOH7LANZ1RS2NOYX" localSheetId="1" hidden="1">#REF!</definedName>
    <definedName name="BEx1V6ILRBAXFOH7LANZ1RS2NOYX" localSheetId="3" hidden="1">#REF!</definedName>
    <definedName name="BEx1V6ILRBAXFOH7LANZ1RS2NOYX" hidden="1">#REF!</definedName>
    <definedName name="BEx1VEB38DRP18W3JOVNK1CBMXXW" localSheetId="1" hidden="1">#REF!</definedName>
    <definedName name="BEx1VEB38DRP18W3JOVNK1CBMXXW" localSheetId="3" hidden="1">#REF!</definedName>
    <definedName name="BEx1VEB38DRP18W3JOVNK1CBMXXW" hidden="1">#REF!</definedName>
    <definedName name="BEx3AAWKCYA77R6I6UWLHSSSRBWE" localSheetId="4" hidden="1">halmozott-[1]hier!$A$21:$U$419</definedName>
    <definedName name="BEx3AAWKCYA77R6I6UWLHSSSRBWE" localSheetId="1" hidden="1">halmozott-[1]hier!$A$21:$U$419</definedName>
    <definedName name="BEx3AAWKCYA77R6I6UWLHSSSRBWE" localSheetId="2" hidden="1">halmozott-[1]hier!$A$21:$U$419</definedName>
    <definedName name="BEx3AAWKCYA77R6I6UWLHSSSRBWE" localSheetId="5" hidden="1">halmozott-[1]hier!$A$21:$U$419</definedName>
    <definedName name="BEx3AAWKCYA77R6I6UWLHSSSRBWE" localSheetId="3" hidden="1">halmozott-[1]hier!$A$21:$U$419</definedName>
    <definedName name="BEx3AAWKCYA77R6I6UWLHSSSRBWE" hidden="1">halmozott-[1]hier!$A$21:$U$419</definedName>
    <definedName name="BEx3AFEDIZAOZ2W5SG82QX29X05E" localSheetId="4" hidden="1">#REF!</definedName>
    <definedName name="BEx3AFEDIZAOZ2W5SG82QX29X05E" localSheetId="1" hidden="1">#REF!</definedName>
    <definedName name="BEx3AFEDIZAOZ2W5SG82QX29X05E" localSheetId="2" hidden="1">#REF!</definedName>
    <definedName name="BEx3AFEDIZAOZ2W5SG82QX29X05E" localSheetId="5" hidden="1">#REF!</definedName>
    <definedName name="BEx3AFEDIZAOZ2W5SG82QX29X05E" localSheetId="3" hidden="1">#REF!</definedName>
    <definedName name="BEx3AFEDIZAOZ2W5SG82QX29X05E" hidden="1">#REF!</definedName>
    <definedName name="BEx3B4KQ0FZRVOM66AH7MG1EL5AI" localSheetId="4" hidden="1">#REF!</definedName>
    <definedName name="BEx3B4KQ0FZRVOM66AH7MG1EL5AI" localSheetId="1" hidden="1">#REF!</definedName>
    <definedName name="BEx3B4KQ0FZRVOM66AH7MG1EL5AI" localSheetId="3" hidden="1">#REF!</definedName>
    <definedName name="BEx3B4KQ0FZRVOM66AH7MG1EL5AI" hidden="1">#REF!</definedName>
    <definedName name="BEx3BUSPFQ3JNMSLR7GKIS18BCJC" localSheetId="4" hidden="1">HR riport - HR [3]Report!$G$10:$H$10</definedName>
    <definedName name="BEx3BUSPFQ3JNMSLR7GKIS18BCJC" localSheetId="1" hidden="1">HR riport - HR [3]Report!$G$10:$H$10</definedName>
    <definedName name="BEx3BUSPFQ3JNMSLR7GKIS18BCJC" localSheetId="2" hidden="1">HR riport - HR [3]Report!$G$10:$H$10</definedName>
    <definedName name="BEx3BUSPFQ3JNMSLR7GKIS18BCJC" localSheetId="5" hidden="1">HR riport - HR [3]Report!$G$10:$H$10</definedName>
    <definedName name="BEx3BUSPFQ3JNMSLR7GKIS18BCJC" localSheetId="3" hidden="1">HR riport - HR [3]Report!$G$10:$H$10</definedName>
    <definedName name="BEx3BUSPFQ3JNMSLR7GKIS18BCJC" hidden="1">HR riport - HR [3]Report!$G$10:$H$10</definedName>
    <definedName name="BEx3CSIOE6Z76WJL5A67Y78JL1YC" localSheetId="4" hidden="1">#REF!</definedName>
    <definedName name="BEx3CSIOE6Z76WJL5A67Y78JL1YC" localSheetId="1" hidden="1">#REF!</definedName>
    <definedName name="BEx3CSIOE6Z76WJL5A67Y78JL1YC" localSheetId="2" hidden="1">#REF!</definedName>
    <definedName name="BEx3CSIOE6Z76WJL5A67Y78JL1YC" localSheetId="5" hidden="1">#REF!</definedName>
    <definedName name="BEx3CSIOE6Z76WJL5A67Y78JL1YC" localSheetId="3" hidden="1">#REF!</definedName>
    <definedName name="BEx3CSIOE6Z76WJL5A67Y78JL1YC" hidden="1">#REF!</definedName>
    <definedName name="BEx3D7HZI010Y0JHU5P10ARBJW3N" localSheetId="4" hidden="1">#REF!</definedName>
    <definedName name="BEx3D7HZI010Y0JHU5P10ARBJW3N" localSheetId="1" hidden="1">#REF!</definedName>
    <definedName name="BEx3D7HZI010Y0JHU5P10ARBJW3N" localSheetId="3" hidden="1">#REF!</definedName>
    <definedName name="BEx3D7HZI010Y0JHU5P10ARBJW3N" hidden="1">#REF!</definedName>
    <definedName name="BEx3DTTVQTN89BKCDWESXDH0UYZ9" localSheetId="4" hidden="1">halmozott-[1]hier!$A$3:$B$9</definedName>
    <definedName name="BEx3DTTVQTN89BKCDWESXDH0UYZ9" localSheetId="1" hidden="1">halmozott-[1]hier!$A$3:$B$9</definedName>
    <definedName name="BEx3DTTVQTN89BKCDWESXDH0UYZ9" localSheetId="2" hidden="1">halmozott-[1]hier!$A$3:$B$9</definedName>
    <definedName name="BEx3DTTVQTN89BKCDWESXDH0UYZ9" localSheetId="5" hidden="1">halmozott-[1]hier!$A$3:$B$9</definedName>
    <definedName name="BEx3DTTVQTN89BKCDWESXDH0UYZ9" localSheetId="3" hidden="1">halmozott-[1]hier!$A$3:$B$9</definedName>
    <definedName name="BEx3DTTVQTN89BKCDWESXDH0UYZ9" hidden="1">halmozott-[1]hier!$A$3:$B$9</definedName>
    <definedName name="BEx3E5TA4GBZ4CLW8F15VQQC7MCY" localSheetId="4" hidden="1">#REF!</definedName>
    <definedName name="BEx3E5TA4GBZ4CLW8F15VQQC7MCY" localSheetId="1" hidden="1">#REF!</definedName>
    <definedName name="BEx3E5TA4GBZ4CLW8F15VQQC7MCY" localSheetId="2" hidden="1">#REF!</definedName>
    <definedName name="BEx3E5TA4GBZ4CLW8F15VQQC7MCY" localSheetId="5" hidden="1">#REF!</definedName>
    <definedName name="BEx3E5TA4GBZ4CLW8F15VQQC7MCY" localSheetId="3" hidden="1">#REF!</definedName>
    <definedName name="BEx3E5TA4GBZ4CLW8F15VQQC7MCY" hidden="1">#REF!</definedName>
    <definedName name="BEx3EYVXW3E2UKMT45NJ2IB9VUBI" localSheetId="4" hidden="1">#REF!</definedName>
    <definedName name="BEx3EYVXW3E2UKMT45NJ2IB9VUBI" localSheetId="1" hidden="1">#REF!</definedName>
    <definedName name="BEx3EYVXW3E2UKMT45NJ2IB9VUBI" localSheetId="3" hidden="1">#REF!</definedName>
    <definedName name="BEx3EYVXW3E2UKMT45NJ2IB9VUBI" hidden="1">#REF!</definedName>
    <definedName name="BEx3F9Z4F37Y9E7PL7CBK8RYF795" localSheetId="4" hidden="1">#REF!</definedName>
    <definedName name="BEx3F9Z4F37Y9E7PL7CBK8RYF795" localSheetId="1" hidden="1">#REF!</definedName>
    <definedName name="BEx3F9Z4F37Y9E7PL7CBK8RYF795" localSheetId="3" hidden="1">#REF!</definedName>
    <definedName name="BEx3F9Z4F37Y9E7PL7CBK8RYF795" hidden="1">#REF!</definedName>
    <definedName name="BEx3GZ9HYRW1DJZL2WXCK34T48CH" localSheetId="1" hidden="1">#REF!</definedName>
    <definedName name="BEx3GZ9HYRW1DJZL2WXCK34T48CH" localSheetId="3" hidden="1">#REF!</definedName>
    <definedName name="BEx3GZ9HYRW1DJZL2WXCK34T48CH" hidden="1">#REF!</definedName>
    <definedName name="BEx3HBJX95IBSZKN0LGFOHBINA0C" localSheetId="1" hidden="1">#REF!</definedName>
    <definedName name="BEx3HBJX95IBSZKN0LGFOHBINA0C" localSheetId="3" hidden="1">#REF!</definedName>
    <definedName name="BEx3HBJX95IBSZKN0LGFOHBINA0C" hidden="1">#REF!</definedName>
    <definedName name="BEx3IBTBE6HK7YOMVJG92KT5YGDA" localSheetId="4" hidden="1">diszkrét-[1]hier!$A$10:$B$18</definedName>
    <definedName name="BEx3IBTBE6HK7YOMVJG92KT5YGDA" localSheetId="1" hidden="1">diszkrét-[1]hier!$A$10:$B$18</definedName>
    <definedName name="BEx3IBTBE6HK7YOMVJG92KT5YGDA" localSheetId="2" hidden="1">diszkrét-[1]hier!$A$10:$B$18</definedName>
    <definedName name="BEx3IBTBE6HK7YOMVJG92KT5YGDA" localSheetId="5" hidden="1">diszkrét-[1]hier!$A$10:$B$18</definedName>
    <definedName name="BEx3IBTBE6HK7YOMVJG92KT5YGDA" localSheetId="3" hidden="1">diszkrét-[1]hier!$A$10:$B$18</definedName>
    <definedName name="BEx3IBTBE6HK7YOMVJG92KT5YGDA" hidden="1">diszkrét-[1]hier!$A$10:$B$18</definedName>
    <definedName name="BEx3IK243L5KRJF2K30KNQSJ82AL" localSheetId="4" hidden="1">halmozott-[1]hier!$A$20:$U$491</definedName>
    <definedName name="BEx3IK243L5KRJF2K30KNQSJ82AL" localSheetId="1" hidden="1">halmozott-[1]hier!$A$20:$U$491</definedName>
    <definedName name="BEx3IK243L5KRJF2K30KNQSJ82AL" localSheetId="2" hidden="1">halmozott-[1]hier!$A$20:$U$491</definedName>
    <definedName name="BEx3IK243L5KRJF2K30KNQSJ82AL" localSheetId="5" hidden="1">halmozott-[1]hier!$A$20:$U$491</definedName>
    <definedName name="BEx3IK243L5KRJF2K30KNQSJ82AL" localSheetId="3" hidden="1">halmozott-[1]hier!$A$20:$U$491</definedName>
    <definedName name="BEx3IK243L5KRJF2K30KNQSJ82AL" hidden="1">halmozott-[1]hier!$A$20:$U$491</definedName>
    <definedName name="BEx3IWHRGWHQNNT84MYQL9VFFAZI" localSheetId="4" hidden="1">#REF!</definedName>
    <definedName name="BEx3IWHRGWHQNNT84MYQL9VFFAZI" localSheetId="1" hidden="1">#REF!</definedName>
    <definedName name="BEx3IWHRGWHQNNT84MYQL9VFFAZI" localSheetId="2" hidden="1">#REF!</definedName>
    <definedName name="BEx3IWHRGWHQNNT84MYQL9VFFAZI" localSheetId="5" hidden="1">#REF!</definedName>
    <definedName name="BEx3IWHRGWHQNNT84MYQL9VFFAZI" localSheetId="3" hidden="1">#REF!</definedName>
    <definedName name="BEx3IWHRGWHQNNT84MYQL9VFFAZI" hidden="1">#REF!</definedName>
    <definedName name="BEx3IWN9OYET6K50HQD2KH8M2S3P" localSheetId="4" hidden="1">#REF!</definedName>
    <definedName name="BEx3IWN9OYET6K50HQD2KH8M2S3P" localSheetId="1" hidden="1">#REF!</definedName>
    <definedName name="BEx3IWN9OYET6K50HQD2KH8M2S3P" localSheetId="3" hidden="1">#REF!</definedName>
    <definedName name="BEx3IWN9OYET6K50HQD2KH8M2S3P" hidden="1">#REF!</definedName>
    <definedName name="BEx3IWSJIEPJEX5KXKEB3OX2MYWF" localSheetId="4" hidden="1">#REF!</definedName>
    <definedName name="BEx3IWSJIEPJEX5KXKEB3OX2MYWF" localSheetId="1" hidden="1">#REF!</definedName>
    <definedName name="BEx3IWSJIEPJEX5KXKEB3OX2MYWF" localSheetId="3" hidden="1">#REF!</definedName>
    <definedName name="BEx3IWSJIEPJEX5KXKEB3OX2MYWF" hidden="1">#REF!</definedName>
    <definedName name="BEx3J5MXC625RAMUE1TH8JR4CNAU" localSheetId="1" hidden="1">#REF!</definedName>
    <definedName name="BEx3J5MXC625RAMUE1TH8JR4CNAU" localSheetId="3" hidden="1">#REF!</definedName>
    <definedName name="BEx3J5MXC625RAMUE1TH8JR4CNAU" hidden="1">#REF!</definedName>
    <definedName name="BEx3JTREWD4DUH7KITX7TJU04P7Z" localSheetId="1" hidden="1">#REF!</definedName>
    <definedName name="BEx3JTREWD4DUH7KITX7TJU04P7Z" localSheetId="3" hidden="1">#REF!</definedName>
    <definedName name="BEx3JTREWD4DUH7KITX7TJU04P7Z" hidden="1">#REF!</definedName>
    <definedName name="BEx3JZWP722YS1KAHBKACU0OXR82" localSheetId="1" hidden="1">#REF!</definedName>
    <definedName name="BEx3JZWP722YS1KAHBKACU0OXR82" localSheetId="3" hidden="1">#REF!</definedName>
    <definedName name="BEx3JZWP722YS1KAHBKACU0OXR82" hidden="1">#REF!</definedName>
    <definedName name="BEx3K0YDHITPW2K02YAV6M3H95EG" localSheetId="1" hidden="1">#REF!</definedName>
    <definedName name="BEx3K0YDHITPW2K02YAV6M3H95EG" localSheetId="3" hidden="1">#REF!</definedName>
    <definedName name="BEx3K0YDHITPW2K02YAV6M3H95EG" hidden="1">#REF!</definedName>
    <definedName name="BEx3LCR7IGHE9KY9NFRZIK91XIEF" localSheetId="4" hidden="1">diszkrét-[1]hier!$A$21:$U$737</definedName>
    <definedName name="BEx3LCR7IGHE9KY9NFRZIK91XIEF" localSheetId="1" hidden="1">diszkrét-[1]hier!$A$21:$U$737</definedName>
    <definedName name="BEx3LCR7IGHE9KY9NFRZIK91XIEF" localSheetId="2" hidden="1">diszkrét-[1]hier!$A$21:$U$737</definedName>
    <definedName name="BEx3LCR7IGHE9KY9NFRZIK91XIEF" localSheetId="5" hidden="1">diszkrét-[1]hier!$A$21:$U$737</definedName>
    <definedName name="BEx3LCR7IGHE9KY9NFRZIK91XIEF" localSheetId="3" hidden="1">diszkrét-[1]hier!$A$21:$U$737</definedName>
    <definedName name="BEx3LCR7IGHE9KY9NFRZIK91XIEF" hidden="1">diszkrét-[1]hier!$A$21:$U$737</definedName>
    <definedName name="BEx3LD7CXNFB0BWMP6B25L0ST9AV" localSheetId="4" hidden="1">#REF!</definedName>
    <definedName name="BEx3LD7CXNFB0BWMP6B25L0ST9AV" localSheetId="1" hidden="1">#REF!</definedName>
    <definedName name="BEx3LD7CXNFB0BWMP6B25L0ST9AV" localSheetId="2" hidden="1">#REF!</definedName>
    <definedName name="BEx3LD7CXNFB0BWMP6B25L0ST9AV" localSheetId="5" hidden="1">#REF!</definedName>
    <definedName name="BEx3LD7CXNFB0BWMP6B25L0ST9AV" localSheetId="3" hidden="1">#REF!</definedName>
    <definedName name="BEx3LD7CXNFB0BWMP6B25L0ST9AV" hidden="1">#REF!</definedName>
    <definedName name="BEx3MGBHW20XOW4OQVK4P2RJ1XW5" localSheetId="4" hidden="1">#REF!</definedName>
    <definedName name="BEx3MGBHW20XOW4OQVK4P2RJ1XW5" localSheetId="1" hidden="1">#REF!</definedName>
    <definedName name="BEx3MGBHW20XOW4OQVK4P2RJ1XW5" localSheetId="3" hidden="1">#REF!</definedName>
    <definedName name="BEx3MGBHW20XOW4OQVK4P2RJ1XW5" hidden="1">#REF!</definedName>
    <definedName name="BEx3MO3V0GWRMBQ0Y69QR23SUC52" localSheetId="4" hidden="1">#REF!</definedName>
    <definedName name="BEx3MO3V0GWRMBQ0Y69QR23SUC52" localSheetId="1" hidden="1">#REF!</definedName>
    <definedName name="BEx3MO3V0GWRMBQ0Y69QR23SUC52" localSheetId="3" hidden="1">#REF!</definedName>
    <definedName name="BEx3MO3V0GWRMBQ0Y69QR23SUC52" hidden="1">#REF!</definedName>
    <definedName name="BEx3NTX277MCS3FUVQ8S0EYGEFYB" localSheetId="4" hidden="1">halmozott-[1]hier!$A$21:$U$737</definedName>
    <definedName name="BEx3NTX277MCS3FUVQ8S0EYGEFYB" localSheetId="1" hidden="1">halmozott-[1]hier!$A$21:$U$737</definedName>
    <definedName name="BEx3NTX277MCS3FUVQ8S0EYGEFYB" localSheetId="2" hidden="1">halmozott-[1]hier!$A$21:$U$737</definedName>
    <definedName name="BEx3NTX277MCS3FUVQ8S0EYGEFYB" localSheetId="5" hidden="1">halmozott-[1]hier!$A$21:$U$737</definedName>
    <definedName name="BEx3NTX277MCS3FUVQ8S0EYGEFYB" localSheetId="3" hidden="1">halmozott-[1]hier!$A$21:$U$737</definedName>
    <definedName name="BEx3NTX277MCS3FUVQ8S0EYGEFYB" hidden="1">halmozott-[1]hier!$A$21:$U$737</definedName>
    <definedName name="BEx3OBLOK5BJR13SP8JAGBFMW4JG" localSheetId="4" hidden="1">#REF!</definedName>
    <definedName name="BEx3OBLOK5BJR13SP8JAGBFMW4JG" localSheetId="1" hidden="1">#REF!</definedName>
    <definedName name="BEx3OBLOK5BJR13SP8JAGBFMW4JG" localSheetId="2" hidden="1">#REF!</definedName>
    <definedName name="BEx3OBLOK5BJR13SP8JAGBFMW4JG" localSheetId="5" hidden="1">#REF!</definedName>
    <definedName name="BEx3OBLOK5BJR13SP8JAGBFMW4JG" localSheetId="3" hidden="1">#REF!</definedName>
    <definedName name="BEx3OBLOK5BJR13SP8JAGBFMW4JG" hidden="1">#REF!</definedName>
    <definedName name="BEx3OZKOVHVS50G2C6TK1E8X5M6Q" localSheetId="4" hidden="1">#REF!</definedName>
    <definedName name="BEx3OZKOVHVS50G2C6TK1E8X5M6Q" localSheetId="1" hidden="1">#REF!</definedName>
    <definedName name="BEx3OZKOVHVS50G2C6TK1E8X5M6Q" localSheetId="3" hidden="1">#REF!</definedName>
    <definedName name="BEx3OZKOVHVS50G2C6TK1E8X5M6Q" hidden="1">#REF!</definedName>
    <definedName name="BEx3OZQ5X3894SZCR9KYWK9LVZTF" localSheetId="4" hidden="1">#REF!</definedName>
    <definedName name="BEx3OZQ5X3894SZCR9KYWK9LVZTF" localSheetId="1" hidden="1">#REF!</definedName>
    <definedName name="BEx3OZQ5X3894SZCR9KYWK9LVZTF" localSheetId="3" hidden="1">#REF!</definedName>
    <definedName name="BEx3OZQ5X3894SZCR9KYWK9LVZTF" hidden="1">#REF!</definedName>
    <definedName name="BEx3P661AJDLCASGMXUK5ND1IRHL" localSheetId="1" hidden="1">#REF!</definedName>
    <definedName name="BEx3P661AJDLCASGMXUK5ND1IRHL" localSheetId="3" hidden="1">#REF!</definedName>
    <definedName name="BEx3P661AJDLCASGMXUK5ND1IRHL" hidden="1">#REF!</definedName>
    <definedName name="BEx3P6GTBTW1IM20I3TJTCGEW8C8" localSheetId="1" hidden="1">#REF!</definedName>
    <definedName name="BEx3P6GTBTW1IM20I3TJTCGEW8C8" localSheetId="3" hidden="1">#REF!</definedName>
    <definedName name="BEx3P6GTBTW1IM20I3TJTCGEW8C8" hidden="1">#REF!</definedName>
    <definedName name="BEx3P9BF488JF7G8W0EFRL64G9KL" localSheetId="1" hidden="1">#REF!</definedName>
    <definedName name="BEx3P9BF488JF7G8W0EFRL64G9KL" localSheetId="3" hidden="1">#REF!</definedName>
    <definedName name="BEx3P9BF488JF7G8W0EFRL64G9KL" hidden="1">#REF!</definedName>
    <definedName name="BEx3PWJJDVH1ZHBP0X42E84FGV3B" localSheetId="1" hidden="1">#REF!</definedName>
    <definedName name="BEx3PWJJDVH1ZHBP0X42E84FGV3B" localSheetId="3" hidden="1">#REF!</definedName>
    <definedName name="BEx3PWJJDVH1ZHBP0X42E84FGV3B" hidden="1">#REF!</definedName>
    <definedName name="BEx3Q6FLK8BNONWQQF8X8HHMPKZK" localSheetId="1" hidden="1">#REF!</definedName>
    <definedName name="BEx3Q6FLK8BNONWQQF8X8HHMPKZK" localSheetId="3" hidden="1">#REF!</definedName>
    <definedName name="BEx3Q6FLK8BNONWQQF8X8HHMPKZK" hidden="1">#REF!</definedName>
    <definedName name="BEx3QV0CTPSV7L0VJI8MJREWBW9N" localSheetId="1" hidden="1">#REF!</definedName>
    <definedName name="BEx3QV0CTPSV7L0VJI8MJREWBW9N" localSheetId="3" hidden="1">#REF!</definedName>
    <definedName name="BEx3QV0CTPSV7L0VJI8MJREWBW9N" hidden="1">#REF!</definedName>
    <definedName name="BEx3QX3U98397MZFWXP1DHGOK5CI" localSheetId="4" hidden="1">diszkrét-[1]hier!$A$3:$B$9</definedName>
    <definedName name="BEx3QX3U98397MZFWXP1DHGOK5CI" localSheetId="1" hidden="1">diszkrét-[1]hier!$A$3:$B$9</definedName>
    <definedName name="BEx3QX3U98397MZFWXP1DHGOK5CI" localSheetId="2" hidden="1">diszkrét-[1]hier!$A$3:$B$9</definedName>
    <definedName name="BEx3QX3U98397MZFWXP1DHGOK5CI" localSheetId="5" hidden="1">diszkrét-[1]hier!$A$3:$B$9</definedName>
    <definedName name="BEx3QX3U98397MZFWXP1DHGOK5CI" localSheetId="3" hidden="1">diszkrét-[1]hier!$A$3:$B$9</definedName>
    <definedName name="BEx3QX3U98397MZFWXP1DHGOK5CI" hidden="1">diszkrét-[1]hier!$A$3:$B$9</definedName>
    <definedName name="BEx3RC8NQF3LJN9RPTK4I32TT7M8" localSheetId="4" hidden="1">#REF!</definedName>
    <definedName name="BEx3RC8NQF3LJN9RPTK4I32TT7M8" localSheetId="1" hidden="1">#REF!</definedName>
    <definedName name="BEx3RC8NQF3LJN9RPTK4I32TT7M8" localSheetId="2" hidden="1">#REF!</definedName>
    <definedName name="BEx3RC8NQF3LJN9RPTK4I32TT7M8" localSheetId="5" hidden="1">#REF!</definedName>
    <definedName name="BEx3RC8NQF3LJN9RPTK4I32TT7M8" localSheetId="3" hidden="1">#REF!</definedName>
    <definedName name="BEx3RC8NQF3LJN9RPTK4I32TT7M8" hidden="1">#REF!</definedName>
    <definedName name="BEx3S25WYRKEDR4O1EMDETIA5FPG" localSheetId="4" hidden="1">#REF!</definedName>
    <definedName name="BEx3S25WYRKEDR4O1EMDETIA5FPG" localSheetId="1" hidden="1">#REF!</definedName>
    <definedName name="BEx3S25WYRKEDR4O1EMDETIA5FPG" localSheetId="3" hidden="1">#REF!</definedName>
    <definedName name="BEx3S25WYRKEDR4O1EMDETIA5FPG" hidden="1">#REF!</definedName>
    <definedName name="BEx3T2FFZNGGWEKJSBCHOAYG4YKR" localSheetId="4" hidden="1">#REF!</definedName>
    <definedName name="BEx3T2FFZNGGWEKJSBCHOAYG4YKR" localSheetId="1" hidden="1">#REF!</definedName>
    <definedName name="BEx3T2FFZNGGWEKJSBCHOAYG4YKR" localSheetId="3" hidden="1">#REF!</definedName>
    <definedName name="BEx3T2FFZNGGWEKJSBCHOAYG4YKR" hidden="1">#REF!</definedName>
    <definedName name="BEx3TAYVUX37VBA3P5NFO349LWIE" localSheetId="1" hidden="1">#REF!</definedName>
    <definedName name="BEx3TAYVUX37VBA3P5NFO349LWIE" localSheetId="3" hidden="1">#REF!</definedName>
    <definedName name="BEx3TAYVUX37VBA3P5NFO349LWIE" hidden="1">#REF!</definedName>
    <definedName name="BEx3TFX0ACP0VFHCTGQHEZ7R87PO" localSheetId="1" hidden="1">#REF!</definedName>
    <definedName name="BEx3TFX0ACP0VFHCTGQHEZ7R87PO" localSheetId="3" hidden="1">#REF!</definedName>
    <definedName name="BEx3TFX0ACP0VFHCTGQHEZ7R87PO" hidden="1">#REF!</definedName>
    <definedName name="BEx3THK8KUAI48WCTYK5D4OKALO8" localSheetId="1" hidden="1">#REF!</definedName>
    <definedName name="BEx3THK8KUAI48WCTYK5D4OKALO8" localSheetId="3" hidden="1">#REF!</definedName>
    <definedName name="BEx3THK8KUAI48WCTYK5D4OKALO8" hidden="1">#REF!</definedName>
    <definedName name="BEx585RPCOP6MYQADHKE8ZW0TXX1" localSheetId="1" hidden="1">#REF!</definedName>
    <definedName name="BEx585RPCOP6MYQADHKE8ZW0TXX1" localSheetId="3" hidden="1">#REF!</definedName>
    <definedName name="BEx585RPCOP6MYQADHKE8ZW0TXX1" hidden="1">#REF!</definedName>
    <definedName name="BEx589YRP5W0KZVM55E44Z188MMV" localSheetId="1" hidden="1">#REF!</definedName>
    <definedName name="BEx589YRP5W0KZVM55E44Z188MMV" localSheetId="3" hidden="1">#REF!</definedName>
    <definedName name="BEx589YRP5W0KZVM55E44Z188MMV" hidden="1">#REF!</definedName>
    <definedName name="BEx58DERS2GDWEX136JFNQ9CD33L" localSheetId="1" hidden="1">#REF!</definedName>
    <definedName name="BEx58DERS2GDWEX136JFNQ9CD33L" localSheetId="3" hidden="1">#REF!</definedName>
    <definedName name="BEx58DERS2GDWEX136JFNQ9CD33L" hidden="1">#REF!</definedName>
    <definedName name="BEx58FIBV5Y4HP9KE3ATJQTA9HUG" localSheetId="4" hidden="1">halmozott-[1]hier!$A$21:$U$677</definedName>
    <definedName name="BEx58FIBV5Y4HP9KE3ATJQTA9HUG" localSheetId="1" hidden="1">halmozott-[1]hier!$A$21:$U$677</definedName>
    <definedName name="BEx58FIBV5Y4HP9KE3ATJQTA9HUG" localSheetId="2" hidden="1">halmozott-[1]hier!$A$21:$U$677</definedName>
    <definedName name="BEx58FIBV5Y4HP9KE3ATJQTA9HUG" localSheetId="5" hidden="1">halmozott-[1]hier!$A$21:$U$677</definedName>
    <definedName name="BEx58FIBV5Y4HP9KE3ATJQTA9HUG" localSheetId="3" hidden="1">halmozott-[1]hier!$A$21:$U$677</definedName>
    <definedName name="BEx58FIBV5Y4HP9KE3ATJQTA9HUG" hidden="1">halmozott-[1]hier!$A$21:$U$677</definedName>
    <definedName name="BEx58LCSTEVLK50W515L9CTWLHOJ" localSheetId="4" hidden="1">#REF!</definedName>
    <definedName name="BEx58LCSTEVLK50W515L9CTWLHOJ" localSheetId="1" hidden="1">#REF!</definedName>
    <definedName name="BEx58LCSTEVLK50W515L9CTWLHOJ" localSheetId="2" hidden="1">#REF!</definedName>
    <definedName name="BEx58LCSTEVLK50W515L9CTWLHOJ" localSheetId="5" hidden="1">#REF!</definedName>
    <definedName name="BEx58LCSTEVLK50W515L9CTWLHOJ" localSheetId="3" hidden="1">#REF!</definedName>
    <definedName name="BEx58LCSTEVLK50W515L9CTWLHOJ" hidden="1">#REF!</definedName>
    <definedName name="BEx58QWCA8JHRNU6FYZ5SHG9E33E" localSheetId="4" hidden="1">diszkrét-[1]hier!$A$10:$B$17</definedName>
    <definedName name="BEx58QWCA8JHRNU6FYZ5SHG9E33E" localSheetId="1" hidden="1">diszkrét-[1]hier!$A$10:$B$17</definedName>
    <definedName name="BEx58QWCA8JHRNU6FYZ5SHG9E33E" localSheetId="2" hidden="1">diszkrét-[1]hier!$A$10:$B$17</definedName>
    <definedName name="BEx58QWCA8JHRNU6FYZ5SHG9E33E" localSheetId="5" hidden="1">diszkrét-[1]hier!$A$10:$B$17</definedName>
    <definedName name="BEx58QWCA8JHRNU6FYZ5SHG9E33E" localSheetId="3" hidden="1">diszkrét-[1]hier!$A$10:$B$17</definedName>
    <definedName name="BEx58QWCA8JHRNU6FYZ5SHG9E33E" hidden="1">diszkrét-[1]hier!$A$10:$B$17</definedName>
    <definedName name="BEx58YJIZI2TQ4A7SVFC8WJOHVZN" localSheetId="4" hidden="1">#REF!</definedName>
    <definedName name="BEx58YJIZI2TQ4A7SVFC8WJOHVZN" localSheetId="1" hidden="1">#REF!</definedName>
    <definedName name="BEx58YJIZI2TQ4A7SVFC8WJOHVZN" localSheetId="2" hidden="1">#REF!</definedName>
    <definedName name="BEx58YJIZI2TQ4A7SVFC8WJOHVZN" localSheetId="5" hidden="1">#REF!</definedName>
    <definedName name="BEx58YJIZI2TQ4A7SVFC8WJOHVZN" localSheetId="3" hidden="1">#REF!</definedName>
    <definedName name="BEx58YJIZI2TQ4A7SVFC8WJOHVZN" hidden="1">#REF!</definedName>
    <definedName name="BEx5A8UGNSCH4BN053I4STYZPUCI" localSheetId="4" hidden="1">halmozott-[1]hier!$A$3:$B$8</definedName>
    <definedName name="BEx5A8UGNSCH4BN053I4STYZPUCI" localSheetId="1" hidden="1">halmozott-[1]hier!$A$3:$B$8</definedName>
    <definedName name="BEx5A8UGNSCH4BN053I4STYZPUCI" localSheetId="2" hidden="1">halmozott-[1]hier!$A$3:$B$8</definedName>
    <definedName name="BEx5A8UGNSCH4BN053I4STYZPUCI" localSheetId="5" hidden="1">halmozott-[1]hier!$A$3:$B$8</definedName>
    <definedName name="BEx5A8UGNSCH4BN053I4STYZPUCI" localSheetId="3" hidden="1">halmozott-[1]hier!$A$3:$B$8</definedName>
    <definedName name="BEx5A8UGNSCH4BN053I4STYZPUCI" hidden="1">halmozott-[1]hier!$A$3:$B$8</definedName>
    <definedName name="BEx5ASBSN1OW5VJ9JQ3PKT26WHVP" localSheetId="4" hidden="1">halmozott-[1]hier!$A$11:$B$18</definedName>
    <definedName name="BEx5ASBSN1OW5VJ9JQ3PKT26WHVP" localSheetId="1" hidden="1">halmozott-[1]hier!$A$11:$B$18</definedName>
    <definedName name="BEx5ASBSN1OW5VJ9JQ3PKT26WHVP" localSheetId="2" hidden="1">halmozott-[1]hier!$A$11:$B$18</definedName>
    <definedName name="BEx5ASBSN1OW5VJ9JQ3PKT26WHVP" localSheetId="5" hidden="1">halmozott-[1]hier!$A$11:$B$18</definedName>
    <definedName name="BEx5ASBSN1OW5VJ9JQ3PKT26WHVP" localSheetId="3" hidden="1">halmozott-[1]hier!$A$11:$B$18</definedName>
    <definedName name="BEx5ASBSN1OW5VJ9JQ3PKT26WHVP" hidden="1">halmozott-[1]hier!$A$11:$B$18</definedName>
    <definedName name="BEx5BTXST4UE7HW7MPNU3X2AHQ1W" localSheetId="4" hidden="1">#REF!</definedName>
    <definedName name="BEx5BTXST4UE7HW7MPNU3X2AHQ1W" localSheetId="1" hidden="1">#REF!</definedName>
    <definedName name="BEx5BTXST4UE7HW7MPNU3X2AHQ1W" localSheetId="2" hidden="1">#REF!</definedName>
    <definedName name="BEx5BTXST4UE7HW7MPNU3X2AHQ1W" localSheetId="5" hidden="1">#REF!</definedName>
    <definedName name="BEx5BTXST4UE7HW7MPNU3X2AHQ1W" localSheetId="3" hidden="1">#REF!</definedName>
    <definedName name="BEx5BTXST4UE7HW7MPNU3X2AHQ1W" hidden="1">#REF!</definedName>
    <definedName name="BEx5BV4XR3XAD9EONY2LAIF0GJ3T" localSheetId="4" hidden="1">#REF!</definedName>
    <definedName name="BEx5BV4XR3XAD9EONY2LAIF0GJ3T" localSheetId="1" hidden="1">#REF!</definedName>
    <definedName name="BEx5BV4XR3XAD9EONY2LAIF0GJ3T" localSheetId="3" hidden="1">#REF!</definedName>
    <definedName name="BEx5BV4XR3XAD9EONY2LAIF0GJ3T" hidden="1">#REF!</definedName>
    <definedName name="BEx5C1FJ0NDBG4Q0VF7K1QPWJN8U" localSheetId="4" hidden="1">#REF!</definedName>
    <definedName name="BEx5C1FJ0NDBG4Q0VF7K1QPWJN8U" localSheetId="1" hidden="1">#REF!</definedName>
    <definedName name="BEx5C1FJ0NDBG4Q0VF7K1QPWJN8U" localSheetId="3" hidden="1">#REF!</definedName>
    <definedName name="BEx5C1FJ0NDBG4Q0VF7K1QPWJN8U" hidden="1">#REF!</definedName>
    <definedName name="BEx5C685Z4KH4XI2HK9EVJNP299T" localSheetId="1" hidden="1">#REF!</definedName>
    <definedName name="BEx5C685Z4KH4XI2HK9EVJNP299T" localSheetId="3" hidden="1">#REF!</definedName>
    <definedName name="BEx5C685Z4KH4XI2HK9EVJNP299T" hidden="1">#REF!</definedName>
    <definedName name="BEx5CRYBZ7D18NQ5LGXY5WYHA84C" localSheetId="1" hidden="1">#REF!</definedName>
    <definedName name="BEx5CRYBZ7D18NQ5LGXY5WYHA84C" localSheetId="3" hidden="1">#REF!</definedName>
    <definedName name="BEx5CRYBZ7D18NQ5LGXY5WYHA84C" hidden="1">#REF!</definedName>
    <definedName name="BEx5CTGB0Q21QR5N247AI3FLG5EF" localSheetId="1" hidden="1">#REF!</definedName>
    <definedName name="BEx5CTGB0Q21QR5N247AI3FLG5EF" localSheetId="3" hidden="1">#REF!</definedName>
    <definedName name="BEx5CTGB0Q21QR5N247AI3FLG5EF" hidden="1">#REF!</definedName>
    <definedName name="BEx5CX1QEA0SIZYKJ19W8QKQA4Q4" localSheetId="1" hidden="1">#REF!</definedName>
    <definedName name="BEx5CX1QEA0SIZYKJ19W8QKQA4Q4" localSheetId="3" hidden="1">#REF!</definedName>
    <definedName name="BEx5CX1QEA0SIZYKJ19W8QKQA4Q4" hidden="1">#REF!</definedName>
    <definedName name="BEx5CZG2ZIVNIA93CACSZ90YR4CK" localSheetId="4" hidden="1">halmozott-[1]hier!$A$11:$B$18</definedName>
    <definedName name="BEx5CZG2ZIVNIA93CACSZ90YR4CK" localSheetId="1" hidden="1">halmozott-[1]hier!$A$11:$B$18</definedName>
    <definedName name="BEx5CZG2ZIVNIA93CACSZ90YR4CK" localSheetId="2" hidden="1">halmozott-[1]hier!$A$11:$B$18</definedName>
    <definedName name="BEx5CZG2ZIVNIA93CACSZ90YR4CK" localSheetId="5" hidden="1">halmozott-[1]hier!$A$11:$B$18</definedName>
    <definedName name="BEx5CZG2ZIVNIA93CACSZ90YR4CK" localSheetId="3" hidden="1">halmozott-[1]hier!$A$11:$B$18</definedName>
    <definedName name="BEx5CZG2ZIVNIA93CACSZ90YR4CK" hidden="1">halmozott-[1]hier!$A$11:$B$18</definedName>
    <definedName name="BEx5D0HWX5QSB8D27MHEN53CYDIQ" localSheetId="4" hidden="1">#REF!</definedName>
    <definedName name="BEx5D0HWX5QSB8D27MHEN53CYDIQ" localSheetId="1" hidden="1">#REF!</definedName>
    <definedName name="BEx5D0HWX5QSB8D27MHEN53CYDIQ" localSheetId="2" hidden="1">#REF!</definedName>
    <definedName name="BEx5D0HWX5QSB8D27MHEN53CYDIQ" localSheetId="5" hidden="1">#REF!</definedName>
    <definedName name="BEx5D0HWX5QSB8D27MHEN53CYDIQ" localSheetId="3" hidden="1">#REF!</definedName>
    <definedName name="BEx5D0HWX5QSB8D27MHEN53CYDIQ" hidden="1">#REF!</definedName>
    <definedName name="BEx5DK9V9H1Y9T65E1FOKESF128S" localSheetId="4" hidden="1">#REF!</definedName>
    <definedName name="BEx5DK9V9H1Y9T65E1FOKESF128S" localSheetId="1" hidden="1">#REF!</definedName>
    <definedName name="BEx5DK9V9H1Y9T65E1FOKESF128S" localSheetId="3" hidden="1">#REF!</definedName>
    <definedName name="BEx5DK9V9H1Y9T65E1FOKESF128S" hidden="1">#REF!</definedName>
    <definedName name="BEx5ES6H9DDVXCADS9GWPSU8VYI9" localSheetId="4" hidden="1">#REF!</definedName>
    <definedName name="BEx5ES6H9DDVXCADS9GWPSU8VYI9" localSheetId="1" hidden="1">#REF!</definedName>
    <definedName name="BEx5ES6H9DDVXCADS9GWPSU8VYI9" localSheetId="3" hidden="1">#REF!</definedName>
    <definedName name="BEx5ES6H9DDVXCADS9GWPSU8VYI9" hidden="1">#REF!</definedName>
    <definedName name="BEx5F947HTWLGMGG9BJOB289ZLEK" localSheetId="1" hidden="1">#REF!</definedName>
    <definedName name="BEx5F947HTWLGMGG9BJOB289ZLEK" localSheetId="3" hidden="1">#REF!</definedName>
    <definedName name="BEx5F947HTWLGMGG9BJOB289ZLEK" hidden="1">#REF!</definedName>
    <definedName name="BEx5FO3OI74CKG32ILCOG0P0B7UL" localSheetId="4" hidden="1">halmozott-[1]hier!$A$19:$U$280</definedName>
    <definedName name="BEx5FO3OI74CKG32ILCOG0P0B7UL" localSheetId="1" hidden="1">halmozott-[1]hier!$A$19:$U$280</definedName>
    <definedName name="BEx5FO3OI74CKG32ILCOG0P0B7UL" localSheetId="2" hidden="1">halmozott-[1]hier!$A$19:$U$280</definedName>
    <definedName name="BEx5FO3OI74CKG32ILCOG0P0B7UL" localSheetId="5" hidden="1">halmozott-[1]hier!$A$19:$U$280</definedName>
    <definedName name="BEx5FO3OI74CKG32ILCOG0P0B7UL" localSheetId="3" hidden="1">halmozott-[1]hier!$A$19:$U$280</definedName>
    <definedName name="BEx5FO3OI74CKG32ILCOG0P0B7UL" hidden="1">halmozott-[1]hier!$A$19:$U$280</definedName>
    <definedName name="BEx5GGKJ4YVYPFKLQZJ0FR7VSWSZ" localSheetId="4" hidden="1">#REF!</definedName>
    <definedName name="BEx5GGKJ4YVYPFKLQZJ0FR7VSWSZ" localSheetId="1" hidden="1">#REF!</definedName>
    <definedName name="BEx5GGKJ4YVYPFKLQZJ0FR7VSWSZ" localSheetId="2" hidden="1">#REF!</definedName>
    <definedName name="BEx5GGKJ4YVYPFKLQZJ0FR7VSWSZ" localSheetId="5" hidden="1">#REF!</definedName>
    <definedName name="BEx5GGKJ4YVYPFKLQZJ0FR7VSWSZ" localSheetId="3" hidden="1">#REF!</definedName>
    <definedName name="BEx5GGKJ4YVYPFKLQZJ0FR7VSWSZ" hidden="1">#REF!</definedName>
    <definedName name="BEx5HHVQ2VJEHLR0MPDFVT79OAJQ" localSheetId="4" hidden="1">#REF!</definedName>
    <definedName name="BEx5HHVQ2VJEHLR0MPDFVT79OAJQ" localSheetId="1" hidden="1">#REF!</definedName>
    <definedName name="BEx5HHVQ2VJEHLR0MPDFVT79OAJQ" localSheetId="3" hidden="1">#REF!</definedName>
    <definedName name="BEx5HHVQ2VJEHLR0MPDFVT79OAJQ" hidden="1">#REF!</definedName>
    <definedName name="BEx5HMJ1ZY441HALBFR5UFHW26A1" localSheetId="4" hidden="1">#REF!</definedName>
    <definedName name="BEx5HMJ1ZY441HALBFR5UFHW26A1" localSheetId="1" hidden="1">#REF!</definedName>
    <definedName name="BEx5HMJ1ZY441HALBFR5UFHW26A1" localSheetId="3" hidden="1">#REF!</definedName>
    <definedName name="BEx5HMJ1ZY441HALBFR5UFHW26A1" hidden="1">#REF!</definedName>
    <definedName name="BEx5I1NVEL0EK9IPPQ035Z35RE0S" localSheetId="1" hidden="1">#REF!</definedName>
    <definedName name="BEx5I1NVEL0EK9IPPQ035Z35RE0S" localSheetId="3" hidden="1">#REF!</definedName>
    <definedName name="BEx5I1NVEL0EK9IPPQ035Z35RE0S" hidden="1">#REF!</definedName>
    <definedName name="BEx5IE3PMDR5G32MODO8BEF0KQS9" localSheetId="1" hidden="1">#REF!</definedName>
    <definedName name="BEx5IE3PMDR5G32MODO8BEF0KQS9" localSheetId="3" hidden="1">#REF!</definedName>
    <definedName name="BEx5IE3PMDR5G32MODO8BEF0KQS9" hidden="1">#REF!</definedName>
    <definedName name="BEx5IKE3P9WQ28QV36K5HVE8HZY7" localSheetId="1" hidden="1">#REF!</definedName>
    <definedName name="BEx5IKE3P9WQ28QV36K5HVE8HZY7" localSheetId="3" hidden="1">#REF!</definedName>
    <definedName name="BEx5IKE3P9WQ28QV36K5HVE8HZY7" hidden="1">#REF!</definedName>
    <definedName name="BEx5IWTYT2X1MS747TAXNAWBV71I" localSheetId="4" hidden="1">diszkrét-[1]hier!$A$19:$U$280</definedName>
    <definedName name="BEx5IWTYT2X1MS747TAXNAWBV71I" localSheetId="1" hidden="1">diszkrét-[1]hier!$A$19:$U$280</definedName>
    <definedName name="BEx5IWTYT2X1MS747TAXNAWBV71I" localSheetId="2" hidden="1">diszkrét-[1]hier!$A$19:$U$280</definedName>
    <definedName name="BEx5IWTYT2X1MS747TAXNAWBV71I" localSheetId="5" hidden="1">diszkrét-[1]hier!$A$19:$U$280</definedName>
    <definedName name="BEx5IWTYT2X1MS747TAXNAWBV71I" localSheetId="3" hidden="1">diszkrét-[1]hier!$A$19:$U$280</definedName>
    <definedName name="BEx5IWTYT2X1MS747TAXNAWBV71I" hidden="1">diszkrét-[1]hier!$A$19:$U$280</definedName>
    <definedName name="BEx5J04OKTOM105IKWC7W84X7A7K" localSheetId="4" hidden="1">#REF!</definedName>
    <definedName name="BEx5J04OKTOM105IKWC7W84X7A7K" localSheetId="1" hidden="1">#REF!</definedName>
    <definedName name="BEx5J04OKTOM105IKWC7W84X7A7K" localSheetId="2" hidden="1">#REF!</definedName>
    <definedName name="BEx5J04OKTOM105IKWC7W84X7A7K" localSheetId="5" hidden="1">#REF!</definedName>
    <definedName name="BEx5J04OKTOM105IKWC7W84X7A7K" localSheetId="3" hidden="1">#REF!</definedName>
    <definedName name="BEx5J04OKTOM105IKWC7W84X7A7K" hidden="1">#REF!</definedName>
    <definedName name="BEx5JZ1KVOND9LDGSBHNSGZFFNNV" localSheetId="4" hidden="1">#REF!</definedName>
    <definedName name="BEx5JZ1KVOND9LDGSBHNSGZFFNNV" localSheetId="1" hidden="1">#REF!</definedName>
    <definedName name="BEx5JZ1KVOND9LDGSBHNSGZFFNNV" localSheetId="3" hidden="1">#REF!</definedName>
    <definedName name="BEx5JZ1KVOND9LDGSBHNSGZFFNNV" hidden="1">#REF!</definedName>
    <definedName name="BEx5K7L6APITW3EGI6IKL2BEF4UE" localSheetId="4" hidden="1">#REF!</definedName>
    <definedName name="BEx5K7L6APITW3EGI6IKL2BEF4UE" localSheetId="1" hidden="1">#REF!</definedName>
    <definedName name="BEx5K7L6APITW3EGI6IKL2BEF4UE" localSheetId="3" hidden="1">#REF!</definedName>
    <definedName name="BEx5K7L6APITW3EGI6IKL2BEF4UE" hidden="1">#REF!</definedName>
    <definedName name="BEx5LAUGP9PVE183OJXCXEB7ZPRY" localSheetId="1" hidden="1">#REF!</definedName>
    <definedName name="BEx5LAUGP9PVE183OJXCXEB7ZPRY" localSheetId="3" hidden="1">#REF!</definedName>
    <definedName name="BEx5LAUGP9PVE183OJXCXEB7ZPRY" hidden="1">#REF!</definedName>
    <definedName name="BEx5LKL67R9MUMZ9FLBDCYBZXGEV" localSheetId="1" hidden="1">#REF!</definedName>
    <definedName name="BEx5LKL67R9MUMZ9FLBDCYBZXGEV" localSheetId="3" hidden="1">#REF!</definedName>
    <definedName name="BEx5LKL67R9MUMZ9FLBDCYBZXGEV" hidden="1">#REF!</definedName>
    <definedName name="BEx5LPJ537YWWQ5858BYEK7KLC1C" localSheetId="1" hidden="1">#REF!</definedName>
    <definedName name="BEx5LPJ537YWWQ5858BYEK7KLC1C" localSheetId="3" hidden="1">#REF!</definedName>
    <definedName name="BEx5LPJ537YWWQ5858BYEK7KLC1C" hidden="1">#REF!</definedName>
    <definedName name="BEx5LVZ276POP2GMOGO3Q6WO0QZ6" localSheetId="4" hidden="1">diszkrét-[1]hier!$A$3:$B$9</definedName>
    <definedName name="BEx5LVZ276POP2GMOGO3Q6WO0QZ6" localSheetId="1" hidden="1">diszkrét-[1]hier!$A$3:$B$9</definedName>
    <definedName name="BEx5LVZ276POP2GMOGO3Q6WO0QZ6" localSheetId="2" hidden="1">diszkrét-[1]hier!$A$3:$B$9</definedName>
    <definedName name="BEx5LVZ276POP2GMOGO3Q6WO0QZ6" localSheetId="5" hidden="1">diszkrét-[1]hier!$A$3:$B$9</definedName>
    <definedName name="BEx5LVZ276POP2GMOGO3Q6WO0QZ6" localSheetId="3" hidden="1">diszkrét-[1]hier!$A$3:$B$9</definedName>
    <definedName name="BEx5LVZ276POP2GMOGO3Q6WO0QZ6" hidden="1">diszkrét-[1]hier!$A$3:$B$9</definedName>
    <definedName name="BEx5MH930LRFEY72S2H9LP1NCRC1" localSheetId="4" hidden="1">#REF!</definedName>
    <definedName name="BEx5MH930LRFEY72S2H9LP1NCRC1" localSheetId="1" hidden="1">#REF!</definedName>
    <definedName name="BEx5MH930LRFEY72S2H9LP1NCRC1" localSheetId="2" hidden="1">#REF!</definedName>
    <definedName name="BEx5MH930LRFEY72S2H9LP1NCRC1" localSheetId="5" hidden="1">#REF!</definedName>
    <definedName name="BEx5MH930LRFEY72S2H9LP1NCRC1" localSheetId="3" hidden="1">#REF!</definedName>
    <definedName name="BEx5MH930LRFEY72S2H9LP1NCRC1" hidden="1">#REF!</definedName>
    <definedName name="BEx5MP1NGKKXV4KJX6QTMITHWGG1" localSheetId="4" hidden="1">#REF!</definedName>
    <definedName name="BEx5MP1NGKKXV4KJX6QTMITHWGG1" localSheetId="1" hidden="1">#REF!</definedName>
    <definedName name="BEx5MP1NGKKXV4KJX6QTMITHWGG1" localSheetId="3" hidden="1">#REF!</definedName>
    <definedName name="BEx5MP1NGKKXV4KJX6QTMITHWGG1" hidden="1">#REF!</definedName>
    <definedName name="BEx5N3VO97UNAXJSHV8XS9YQZJNQ" localSheetId="4" hidden="1">#REF!</definedName>
    <definedName name="BEx5N3VO97UNAXJSHV8XS9YQZJNQ" localSheetId="1" hidden="1">#REF!</definedName>
    <definedName name="BEx5N3VO97UNAXJSHV8XS9YQZJNQ" localSheetId="3" hidden="1">#REF!</definedName>
    <definedName name="BEx5N3VO97UNAXJSHV8XS9YQZJNQ" hidden="1">#REF!</definedName>
    <definedName name="BEx5N5OE9MG956SJ5RJDMMYL5TBG" localSheetId="1" hidden="1">#REF!</definedName>
    <definedName name="BEx5N5OE9MG956SJ5RJDMMYL5TBG" localSheetId="3" hidden="1">#REF!</definedName>
    <definedName name="BEx5N5OE9MG956SJ5RJDMMYL5TBG" hidden="1">#REF!</definedName>
    <definedName name="BEx5N7BSOCP3IBJ39VICXIEC76JZ" localSheetId="4" hidden="1">Zárólétszám - Closing [2]headcount!$G$6:$H$6</definedName>
    <definedName name="BEx5N7BSOCP3IBJ39VICXIEC76JZ" localSheetId="1" hidden="1">Zárólétszám - Closing [2]headcount!$G$6:$H$6</definedName>
    <definedName name="BEx5N7BSOCP3IBJ39VICXIEC76JZ" localSheetId="2" hidden="1">Zárólétszám - Closing [2]headcount!$G$6:$H$6</definedName>
    <definedName name="BEx5N7BSOCP3IBJ39VICXIEC76JZ" localSheetId="5" hidden="1">Zárólétszám - Closing [2]headcount!$G$6:$H$6</definedName>
    <definedName name="BEx5N7BSOCP3IBJ39VICXIEC76JZ" localSheetId="3" hidden="1">Zárólétszám - Closing [2]headcount!$G$6:$H$6</definedName>
    <definedName name="BEx5N7BSOCP3IBJ39VICXIEC76JZ" hidden="1">Zárólétszám - Closing [2]headcount!$G$6:$H$6</definedName>
    <definedName name="BEx5NBTO8DABN4NKGGYHF33X8Z5O" localSheetId="4" hidden="1">#REF!</definedName>
    <definedName name="BEx5NBTO8DABN4NKGGYHF33X8Z5O" localSheetId="1" hidden="1">#REF!</definedName>
    <definedName name="BEx5NBTO8DABN4NKGGYHF33X8Z5O" localSheetId="2" hidden="1">#REF!</definedName>
    <definedName name="BEx5NBTO8DABN4NKGGYHF33X8Z5O" localSheetId="5" hidden="1">#REF!</definedName>
    <definedName name="BEx5NBTO8DABN4NKGGYHF33X8Z5O" localSheetId="3" hidden="1">#REF!</definedName>
    <definedName name="BEx5NBTO8DABN4NKGGYHF33X8Z5O" hidden="1">#REF!</definedName>
    <definedName name="BEx5NQCVRZCKY62XWBLNUV1JE0CV" localSheetId="4" hidden="1">diszkrét-[1]hier!$A$3:$B$8</definedName>
    <definedName name="BEx5NQCVRZCKY62XWBLNUV1JE0CV" localSheetId="1" hidden="1">diszkrét-[1]hier!$A$3:$B$8</definedName>
    <definedName name="BEx5NQCVRZCKY62XWBLNUV1JE0CV" localSheetId="2" hidden="1">diszkrét-[1]hier!$A$3:$B$8</definedName>
    <definedName name="BEx5NQCVRZCKY62XWBLNUV1JE0CV" localSheetId="5" hidden="1">diszkrét-[1]hier!$A$3:$B$8</definedName>
    <definedName name="BEx5NQCVRZCKY62XWBLNUV1JE0CV" localSheetId="3" hidden="1">diszkrét-[1]hier!$A$3:$B$8</definedName>
    <definedName name="BEx5NQCVRZCKY62XWBLNUV1JE0CV" hidden="1">diszkrét-[1]hier!$A$3:$B$8</definedName>
    <definedName name="BEx5NV01JYIIAMY1ASMZX6XCT2AM" localSheetId="4" hidden="1">#REF!</definedName>
    <definedName name="BEx5NV01JYIIAMY1ASMZX6XCT2AM" localSheetId="1" hidden="1">#REF!</definedName>
    <definedName name="BEx5NV01JYIIAMY1ASMZX6XCT2AM" localSheetId="2" hidden="1">#REF!</definedName>
    <definedName name="BEx5NV01JYIIAMY1ASMZX6XCT2AM" localSheetId="5" hidden="1">#REF!</definedName>
    <definedName name="BEx5NV01JYIIAMY1ASMZX6XCT2AM" localSheetId="3" hidden="1">#REF!</definedName>
    <definedName name="BEx5NV01JYIIAMY1ASMZX6XCT2AM" hidden="1">#REF!</definedName>
    <definedName name="BEx5O6OUTJZ5L0883B22W6W123U6" localSheetId="4" hidden="1">halmozott-[1]hier!$A$3:$B$8</definedName>
    <definedName name="BEx5O6OUTJZ5L0883B22W6W123U6" localSheetId="1" hidden="1">halmozott-[1]hier!$A$3:$B$8</definedName>
    <definedName name="BEx5O6OUTJZ5L0883B22W6W123U6" localSheetId="2" hidden="1">halmozott-[1]hier!$A$3:$B$8</definedName>
    <definedName name="BEx5O6OUTJZ5L0883B22W6W123U6" localSheetId="5" hidden="1">halmozott-[1]hier!$A$3:$B$8</definedName>
    <definedName name="BEx5O6OUTJZ5L0883B22W6W123U6" localSheetId="3" hidden="1">halmozott-[1]hier!$A$3:$B$8</definedName>
    <definedName name="BEx5O6OUTJZ5L0883B22W6W123U6" hidden="1">halmozott-[1]hier!$A$3:$B$8</definedName>
    <definedName name="BEx5P5WPQLA4HEO21VVVX5GQ16GH" localSheetId="4" hidden="1">#REF!</definedName>
    <definedName name="BEx5P5WPQLA4HEO21VVVX5GQ16GH" localSheetId="1" hidden="1">#REF!</definedName>
    <definedName name="BEx5P5WPQLA4HEO21VVVX5GQ16GH" localSheetId="2" hidden="1">#REF!</definedName>
    <definedName name="BEx5P5WPQLA4HEO21VVVX5GQ16GH" localSheetId="5" hidden="1">#REF!</definedName>
    <definedName name="BEx5P5WPQLA4HEO21VVVX5GQ16GH" localSheetId="3" hidden="1">#REF!</definedName>
    <definedName name="BEx5P5WPQLA4HEO21VVVX5GQ16GH" hidden="1">#REF!</definedName>
    <definedName name="BEx5R2ZMQEBP9YR3R0UJ64W9WFSP" localSheetId="4" hidden="1">#REF!</definedName>
    <definedName name="BEx5R2ZMQEBP9YR3R0UJ64W9WFSP" localSheetId="1" hidden="1">#REF!</definedName>
    <definedName name="BEx5R2ZMQEBP9YR3R0UJ64W9WFSP" localSheetId="3" hidden="1">#REF!</definedName>
    <definedName name="BEx5R2ZMQEBP9YR3R0UJ64W9WFSP" hidden="1">#REF!</definedName>
    <definedName name="BEx73RPOH27I94BL58GMLVSU9UJC" localSheetId="4" hidden="1">#REF!</definedName>
    <definedName name="BEx73RPOH27I94BL58GMLVSU9UJC" localSheetId="1" hidden="1">#REF!</definedName>
    <definedName name="BEx73RPOH27I94BL58GMLVSU9UJC" localSheetId="3" hidden="1">#REF!</definedName>
    <definedName name="BEx73RPOH27I94BL58GMLVSU9UJC" hidden="1">#REF!</definedName>
    <definedName name="BEx73WT4N2US3T4AY6N0WFHPYCEH" localSheetId="1" hidden="1">#REF!</definedName>
    <definedName name="BEx73WT4N2US3T4AY6N0WFHPYCEH" localSheetId="3" hidden="1">#REF!</definedName>
    <definedName name="BEx73WT4N2US3T4AY6N0WFHPYCEH" hidden="1">#REF!</definedName>
    <definedName name="BEx7624UTKQ6RMWQE36EZDV98BG3" localSheetId="1" hidden="1">#REF!</definedName>
    <definedName name="BEx7624UTKQ6RMWQE36EZDV98BG3" localSheetId="3" hidden="1">#REF!</definedName>
    <definedName name="BEx7624UTKQ6RMWQE36EZDV98BG3" hidden="1">#REF!</definedName>
    <definedName name="BEx7753I1F96PD1B88KZPUXU17WK" localSheetId="1" hidden="1">#REF!</definedName>
    <definedName name="BEx7753I1F96PD1B88KZPUXU17WK" localSheetId="3" hidden="1">#REF!</definedName>
    <definedName name="BEx7753I1F96PD1B88KZPUXU17WK" hidden="1">#REF!</definedName>
    <definedName name="BEx78G5BU6PI7TPMCW5KR9LPREUW" localSheetId="1" hidden="1">#REF!</definedName>
    <definedName name="BEx78G5BU6PI7TPMCW5KR9LPREUW" localSheetId="3" hidden="1">#REF!</definedName>
    <definedName name="BEx78G5BU6PI7TPMCW5KR9LPREUW" hidden="1">#REF!</definedName>
    <definedName name="BEx78SA8SO6CRP762KZ6L5GO75QR" localSheetId="1" hidden="1">#REF!</definedName>
    <definedName name="BEx78SA8SO6CRP762KZ6L5GO75QR" localSheetId="3" hidden="1">#REF!</definedName>
    <definedName name="BEx78SA8SO6CRP762KZ6L5GO75QR" hidden="1">#REF!</definedName>
    <definedName name="BEx79Z54W2IHGMRRZPO5LX7OE7EM" localSheetId="4" hidden="1">HR riport - HR [3]Report!$G$38:$V$44</definedName>
    <definedName name="BEx79Z54W2IHGMRRZPO5LX7OE7EM" localSheetId="1" hidden="1">HR riport - HR [3]Report!$G$38:$V$44</definedName>
    <definedName name="BEx79Z54W2IHGMRRZPO5LX7OE7EM" localSheetId="2" hidden="1">HR riport - HR [3]Report!$G$38:$V$44</definedName>
    <definedName name="BEx79Z54W2IHGMRRZPO5LX7OE7EM" localSheetId="5" hidden="1">HR riport - HR [3]Report!$G$38:$V$44</definedName>
    <definedName name="BEx79Z54W2IHGMRRZPO5LX7OE7EM" localSheetId="3" hidden="1">HR riport - HR [3]Report!$G$38:$V$44</definedName>
    <definedName name="BEx79Z54W2IHGMRRZPO5LX7OE7EM" hidden="1">HR riport - HR [3]Report!$G$38:$V$44</definedName>
    <definedName name="BEx7B2UOWXKLCG5HFE890B4UB2O6" localSheetId="4" hidden="1">#REF!</definedName>
    <definedName name="BEx7B2UOWXKLCG5HFE890B4UB2O6" localSheetId="1" hidden="1">#REF!</definedName>
    <definedName name="BEx7B2UOWXKLCG5HFE890B4UB2O6" localSheetId="2" hidden="1">#REF!</definedName>
    <definedName name="BEx7B2UOWXKLCG5HFE890B4UB2O6" localSheetId="5" hidden="1">#REF!</definedName>
    <definedName name="BEx7B2UOWXKLCG5HFE890B4UB2O6" localSheetId="3" hidden="1">#REF!</definedName>
    <definedName name="BEx7B2UOWXKLCG5HFE890B4UB2O6" hidden="1">#REF!</definedName>
    <definedName name="BEx7B8JOQT8SLDL7G9L5CF166J7B" localSheetId="4" hidden="1">halmozott-[1]hier!$A$3:$B$9</definedName>
    <definedName name="BEx7B8JOQT8SLDL7G9L5CF166J7B" localSheetId="1" hidden="1">halmozott-[1]hier!$A$3:$B$9</definedName>
    <definedName name="BEx7B8JOQT8SLDL7G9L5CF166J7B" localSheetId="2" hidden="1">halmozott-[1]hier!$A$3:$B$9</definedName>
    <definedName name="BEx7B8JOQT8SLDL7G9L5CF166J7B" localSheetId="5" hidden="1">halmozott-[1]hier!$A$3:$B$9</definedName>
    <definedName name="BEx7B8JOQT8SLDL7G9L5CF166J7B" localSheetId="3" hidden="1">halmozott-[1]hier!$A$3:$B$9</definedName>
    <definedName name="BEx7B8JOQT8SLDL7G9L5CF166J7B" hidden="1">halmozott-[1]hier!$A$3:$B$9</definedName>
    <definedName name="BEx7BLFN7K411LUPWDKN2PBQQ1M7" localSheetId="4" hidden="1">HR riport - HR [3]Report!$G$8:$H$9</definedName>
    <definedName name="BEx7BLFN7K411LUPWDKN2PBQQ1M7" localSheetId="1" hidden="1">HR riport - HR [3]Report!$G$8:$H$9</definedName>
    <definedName name="BEx7BLFN7K411LUPWDKN2PBQQ1M7" localSheetId="2" hidden="1">HR riport - HR [3]Report!$G$8:$H$9</definedName>
    <definedName name="BEx7BLFN7K411LUPWDKN2PBQQ1M7" localSheetId="5" hidden="1">HR riport - HR [3]Report!$G$8:$H$9</definedName>
    <definedName name="BEx7BLFN7K411LUPWDKN2PBQQ1M7" localSheetId="3" hidden="1">HR riport - HR [3]Report!$G$8:$H$9</definedName>
    <definedName name="BEx7BLFN7K411LUPWDKN2PBQQ1M7" hidden="1">HR riport - HR [3]Report!$G$8:$H$9</definedName>
    <definedName name="BEx7CQHTZQ7544LD403LY9S4N5PE" localSheetId="4" hidden="1">#REF!</definedName>
    <definedName name="BEx7CQHTZQ7544LD403LY9S4N5PE" localSheetId="1" hidden="1">#REF!</definedName>
    <definedName name="BEx7CQHTZQ7544LD403LY9S4N5PE" localSheetId="2" hidden="1">#REF!</definedName>
    <definedName name="BEx7CQHTZQ7544LD403LY9S4N5PE" localSheetId="5" hidden="1">#REF!</definedName>
    <definedName name="BEx7CQHTZQ7544LD403LY9S4N5PE" localSheetId="3" hidden="1">#REF!</definedName>
    <definedName name="BEx7CQHTZQ7544LD403LY9S4N5PE" hidden="1">#REF!</definedName>
    <definedName name="BEx7D62PVAQGL8QK1EG1B5XY1ZO6" localSheetId="4" hidden="1">#REF!</definedName>
    <definedName name="BEx7D62PVAQGL8QK1EG1B5XY1ZO6" localSheetId="1" hidden="1">#REF!</definedName>
    <definedName name="BEx7D62PVAQGL8QK1EG1B5XY1ZO6" localSheetId="3" hidden="1">#REF!</definedName>
    <definedName name="BEx7D62PVAQGL8QK1EG1B5XY1ZO6" hidden="1">#REF!</definedName>
    <definedName name="BEx7DGV60QSYDMGH540AP56MF40Q" localSheetId="4" hidden="1">#REF!</definedName>
    <definedName name="BEx7DGV60QSYDMGH540AP56MF40Q" localSheetId="1" hidden="1">#REF!</definedName>
    <definedName name="BEx7DGV60QSYDMGH540AP56MF40Q" localSheetId="3" hidden="1">#REF!</definedName>
    <definedName name="BEx7DGV60QSYDMGH540AP56MF40Q" hidden="1">#REF!</definedName>
    <definedName name="BEx7EYICJN48PXSFC9RYSLQ9ZN41" localSheetId="1" hidden="1">#REF!</definedName>
    <definedName name="BEx7EYICJN48PXSFC9RYSLQ9ZN41" localSheetId="3" hidden="1">#REF!</definedName>
    <definedName name="BEx7EYICJN48PXSFC9RYSLQ9ZN41" hidden="1">#REF!</definedName>
    <definedName name="BEx7EZK6LRAQN9XWH7TX0CKPAU97" localSheetId="1" hidden="1">#REF!</definedName>
    <definedName name="BEx7EZK6LRAQN9XWH7TX0CKPAU97" localSheetId="3" hidden="1">#REF!</definedName>
    <definedName name="BEx7EZK6LRAQN9XWH7TX0CKPAU97" hidden="1">#REF!</definedName>
    <definedName name="BEx7F95GYAG16FW6EFCY3VNG0Q3L" localSheetId="1" hidden="1">#REF!</definedName>
    <definedName name="BEx7F95GYAG16FW6EFCY3VNG0Q3L" localSheetId="3" hidden="1">#REF!</definedName>
    <definedName name="BEx7F95GYAG16FW6EFCY3VNG0Q3L" hidden="1">#REF!</definedName>
    <definedName name="BEx7FDCIEC39KVMS6XFYQCI4YP7N" localSheetId="1" hidden="1">#REF!</definedName>
    <definedName name="BEx7FDCIEC39KVMS6XFYQCI4YP7N" localSheetId="3" hidden="1">#REF!</definedName>
    <definedName name="BEx7FDCIEC39KVMS6XFYQCI4YP7N" hidden="1">#REF!</definedName>
    <definedName name="BEx7FN336IDVXG63KYL2QEQJS4EY" localSheetId="1" hidden="1">#REF!</definedName>
    <definedName name="BEx7FN336IDVXG63KYL2QEQJS4EY" localSheetId="3" hidden="1">#REF!</definedName>
    <definedName name="BEx7FN336IDVXG63KYL2QEQJS4EY" hidden="1">#REF!</definedName>
    <definedName name="BEx7FXVHINYYH71CR95AEFBKW827" localSheetId="1" hidden="1">#REF!</definedName>
    <definedName name="BEx7FXVHINYYH71CR95AEFBKW827" localSheetId="3" hidden="1">#REF!</definedName>
    <definedName name="BEx7FXVHINYYH71CR95AEFBKW827" hidden="1">#REF!</definedName>
    <definedName name="BEx7G1RSF6PVNNVDITUWP9TSPACU" localSheetId="1" hidden="1">#REF!</definedName>
    <definedName name="BEx7G1RSF6PVNNVDITUWP9TSPACU" localSheetId="3" hidden="1">#REF!</definedName>
    <definedName name="BEx7G1RSF6PVNNVDITUWP9TSPACU" hidden="1">#REF!</definedName>
    <definedName name="BEx7HL7V8PEPSQAZHAZVXHN5M7LF" localSheetId="1" hidden="1">#REF!</definedName>
    <definedName name="BEx7HL7V8PEPSQAZHAZVXHN5M7LF" localSheetId="3" hidden="1">#REF!</definedName>
    <definedName name="BEx7HL7V8PEPSQAZHAZVXHN5M7LF" hidden="1">#REF!</definedName>
    <definedName name="BEx7HP439YFNMSLPBYPQ7RX49PEP" localSheetId="1" hidden="1">#REF!</definedName>
    <definedName name="BEx7HP439YFNMSLPBYPQ7RX49PEP" localSheetId="3" hidden="1">#REF!</definedName>
    <definedName name="BEx7HP439YFNMSLPBYPQ7RX49PEP" hidden="1">#REF!</definedName>
    <definedName name="BEx7IEQJ9HCPDGI210779QJTKO87" localSheetId="1" hidden="1">#REF!</definedName>
    <definedName name="BEx7IEQJ9HCPDGI210779QJTKO87" localSheetId="3" hidden="1">#REF!</definedName>
    <definedName name="BEx7IEQJ9HCPDGI210779QJTKO87" hidden="1">#REF!</definedName>
    <definedName name="BEx7JZ2TZZDYF9F1L9PX8R2NLV97" localSheetId="1" hidden="1">#REF!</definedName>
    <definedName name="BEx7JZ2TZZDYF9F1L9PX8R2NLV97" localSheetId="3" hidden="1">#REF!</definedName>
    <definedName name="BEx7JZ2TZZDYF9F1L9PX8R2NLV97" hidden="1">#REF!</definedName>
    <definedName name="BEx7K5Z0A17L0I28C1611JFCG0UJ" localSheetId="1" hidden="1">#REF!</definedName>
    <definedName name="BEx7K5Z0A17L0I28C1611JFCG0UJ" localSheetId="3" hidden="1">#REF!</definedName>
    <definedName name="BEx7K5Z0A17L0I28C1611JFCG0UJ" hidden="1">#REF!</definedName>
    <definedName name="BEx7KFPR7ILGPGPFOBU0AINSWCOD" localSheetId="4" hidden="1">Zárólétszám - Closing [2]headcount!$G$8:$H$8</definedName>
    <definedName name="BEx7KFPR7ILGPGPFOBU0AINSWCOD" localSheetId="1" hidden="1">Zárólétszám - Closing [2]headcount!$G$8:$H$8</definedName>
    <definedName name="BEx7KFPR7ILGPGPFOBU0AINSWCOD" localSheetId="2" hidden="1">Zárólétszám - Closing [2]headcount!$G$8:$H$8</definedName>
    <definedName name="BEx7KFPR7ILGPGPFOBU0AINSWCOD" localSheetId="5" hidden="1">Zárólétszám - Closing [2]headcount!$G$8:$H$8</definedName>
    <definedName name="BEx7KFPR7ILGPGPFOBU0AINSWCOD" localSheetId="3" hidden="1">Zárólétszám - Closing [2]headcount!$G$8:$H$8</definedName>
    <definedName name="BEx7KFPR7ILGPGPFOBU0AINSWCOD" hidden="1">Zárólétszám - Closing [2]headcount!$G$8:$H$8</definedName>
    <definedName name="BEx7KI9D2L29HME6BHOEPG5CUWNN" localSheetId="4" hidden="1">#REF!</definedName>
    <definedName name="BEx7KI9D2L29HME6BHOEPG5CUWNN" localSheetId="1" hidden="1">#REF!</definedName>
    <definedName name="BEx7KI9D2L29HME6BHOEPG5CUWNN" localSheetId="2" hidden="1">#REF!</definedName>
    <definedName name="BEx7KI9D2L29HME6BHOEPG5CUWNN" localSheetId="5" hidden="1">#REF!</definedName>
    <definedName name="BEx7KI9D2L29HME6BHOEPG5CUWNN" localSheetId="3" hidden="1">#REF!</definedName>
    <definedName name="BEx7KI9D2L29HME6BHOEPG5CUWNN" hidden="1">#REF!</definedName>
    <definedName name="BEx7L9DQD41YL0CX27B6UWP3KICF" localSheetId="4" hidden="1">diszkrét-[1]hier!$A$19:$U$493</definedName>
    <definedName name="BEx7L9DQD41YL0CX27B6UWP3KICF" localSheetId="1" hidden="1">diszkrét-[1]hier!$A$19:$U$493</definedName>
    <definedName name="BEx7L9DQD41YL0CX27B6UWP3KICF" localSheetId="2" hidden="1">diszkrét-[1]hier!$A$19:$U$493</definedName>
    <definedName name="BEx7L9DQD41YL0CX27B6UWP3KICF" localSheetId="5" hidden="1">diszkrét-[1]hier!$A$19:$U$493</definedName>
    <definedName name="BEx7L9DQD41YL0CX27B6UWP3KICF" localSheetId="3" hidden="1">diszkrét-[1]hier!$A$19:$U$493</definedName>
    <definedName name="BEx7L9DQD41YL0CX27B6UWP3KICF" hidden="1">diszkrét-[1]hier!$A$19:$U$493</definedName>
    <definedName name="BEx7LAQE4WK14T96ZBJEFDBW36L0" localSheetId="4" hidden="1">#REF!</definedName>
    <definedName name="BEx7LAQE4WK14T96ZBJEFDBW36L0" localSheetId="1" hidden="1">#REF!</definedName>
    <definedName name="BEx7LAQE4WK14T96ZBJEFDBW36L0" localSheetId="2" hidden="1">#REF!</definedName>
    <definedName name="BEx7LAQE4WK14T96ZBJEFDBW36L0" localSheetId="5" hidden="1">#REF!</definedName>
    <definedName name="BEx7LAQE4WK14T96ZBJEFDBW36L0" localSheetId="3" hidden="1">#REF!</definedName>
    <definedName name="BEx7LAQE4WK14T96ZBJEFDBW36L0" hidden="1">#REF!</definedName>
    <definedName name="BEx7MNL5FDYOFFQ7L8O3RIW8GADD" localSheetId="4" hidden="1">diszkrét-[1]hier!$A$11:$B$18</definedName>
    <definedName name="BEx7MNL5FDYOFFQ7L8O3RIW8GADD" localSheetId="1" hidden="1">diszkrét-[1]hier!$A$11:$B$18</definedName>
    <definedName name="BEx7MNL5FDYOFFQ7L8O3RIW8GADD" localSheetId="2" hidden="1">diszkrét-[1]hier!$A$11:$B$18</definedName>
    <definedName name="BEx7MNL5FDYOFFQ7L8O3RIW8GADD" localSheetId="5" hidden="1">diszkrét-[1]hier!$A$11:$B$18</definedName>
    <definedName name="BEx7MNL5FDYOFFQ7L8O3RIW8GADD" localSheetId="3" hidden="1">diszkrét-[1]hier!$A$11:$B$18</definedName>
    <definedName name="BEx7MNL5FDYOFFQ7L8O3RIW8GADD" hidden="1">diszkrét-[1]hier!$A$11:$B$18</definedName>
    <definedName name="BEx8Z90I6WE2BETX4UIMKX0XQY4X" localSheetId="4" hidden="1">HR riport - HR [3]Report!$D$22:$E$27</definedName>
    <definedName name="BEx8Z90I6WE2BETX4UIMKX0XQY4X" localSheetId="1" hidden="1">HR riport - HR [3]Report!$D$22:$E$27</definedName>
    <definedName name="BEx8Z90I6WE2BETX4UIMKX0XQY4X" localSheetId="2" hidden="1">HR riport - HR [3]Report!$D$22:$E$27</definedName>
    <definedName name="BEx8Z90I6WE2BETX4UIMKX0XQY4X" localSheetId="5" hidden="1">HR riport - HR [3]Report!$D$22:$E$27</definedName>
    <definedName name="BEx8Z90I6WE2BETX4UIMKX0XQY4X" localSheetId="3" hidden="1">HR riport - HR [3]Report!$D$22:$E$27</definedName>
    <definedName name="BEx8Z90I6WE2BETX4UIMKX0XQY4X" hidden="1">HR riport - HR [3]Report!$D$22:$E$27</definedName>
    <definedName name="BEx909Q53AF6FEQPN7ZAOY9Z04YE" localSheetId="4" hidden="1">#REF!</definedName>
    <definedName name="BEx909Q53AF6FEQPN7ZAOY9Z04YE" localSheetId="1" hidden="1">#REF!</definedName>
    <definedName name="BEx909Q53AF6FEQPN7ZAOY9Z04YE" localSheetId="2" hidden="1">#REF!</definedName>
    <definedName name="BEx909Q53AF6FEQPN7ZAOY9Z04YE" localSheetId="5" hidden="1">#REF!</definedName>
    <definedName name="BEx909Q53AF6FEQPN7ZAOY9Z04YE" localSheetId="3" hidden="1">#REF!</definedName>
    <definedName name="BEx909Q53AF6FEQPN7ZAOY9Z04YE" hidden="1">#REF!</definedName>
    <definedName name="BEx90EDI5YU6OFREBYH8JH18REVZ" localSheetId="4" hidden="1">#REF!</definedName>
    <definedName name="BEx90EDI5YU6OFREBYH8JH18REVZ" localSheetId="1" hidden="1">#REF!</definedName>
    <definedName name="BEx90EDI5YU6OFREBYH8JH18REVZ" localSheetId="3" hidden="1">#REF!</definedName>
    <definedName name="BEx90EDI5YU6OFREBYH8JH18REVZ" hidden="1">#REF!</definedName>
    <definedName name="BEx90H2KL4SSBK0WYP8YR16G8TTP" localSheetId="4" hidden="1">#REF!</definedName>
    <definedName name="BEx90H2KL4SSBK0WYP8YR16G8TTP" localSheetId="1" hidden="1">#REF!</definedName>
    <definedName name="BEx90H2KL4SSBK0WYP8YR16G8TTP" localSheetId="3" hidden="1">#REF!</definedName>
    <definedName name="BEx90H2KL4SSBK0WYP8YR16G8TTP" hidden="1">#REF!</definedName>
    <definedName name="BEx91QBSSX52PTF1SXZF2GHHZ02I" localSheetId="1" hidden="1">#REF!</definedName>
    <definedName name="BEx91QBSSX52PTF1SXZF2GHHZ02I" localSheetId="3" hidden="1">#REF!</definedName>
    <definedName name="BEx91QBSSX52PTF1SXZF2GHHZ02I" hidden="1">#REF!</definedName>
    <definedName name="BEx92PZLF33BGQW56LO58YJJF3WF" localSheetId="1" hidden="1">#REF!</definedName>
    <definedName name="BEx92PZLF33BGQW56LO58YJJF3WF" localSheetId="3" hidden="1">#REF!</definedName>
    <definedName name="BEx92PZLF33BGQW56LO58YJJF3WF" hidden="1">#REF!</definedName>
    <definedName name="BEx92QQPL5D2U714J6W2D733ZTOI" localSheetId="4" hidden="1">halmozott-[1]hier!$A$10:$B$18</definedName>
    <definedName name="BEx92QQPL5D2U714J6W2D733ZTOI" localSheetId="1" hidden="1">halmozott-[1]hier!$A$10:$B$18</definedName>
    <definedName name="BEx92QQPL5D2U714J6W2D733ZTOI" localSheetId="2" hidden="1">halmozott-[1]hier!$A$10:$B$18</definedName>
    <definedName name="BEx92QQPL5D2U714J6W2D733ZTOI" localSheetId="5" hidden="1">halmozott-[1]hier!$A$10:$B$18</definedName>
    <definedName name="BEx92QQPL5D2U714J6W2D733ZTOI" localSheetId="3" hidden="1">halmozott-[1]hier!$A$10:$B$18</definedName>
    <definedName name="BEx92QQPL5D2U714J6W2D733ZTOI" hidden="1">halmozott-[1]hier!$A$10:$B$18</definedName>
    <definedName name="BEx92ZKVYVFE4DOZ616D0UUHCY3J" localSheetId="4" hidden="1">Zárólétszám - Closing [2]headcount!$G$10:$H$10</definedName>
    <definedName name="BEx92ZKVYVFE4DOZ616D0UUHCY3J" localSheetId="1" hidden="1">Zárólétszám - Closing [2]headcount!$G$10:$H$10</definedName>
    <definedName name="BEx92ZKVYVFE4DOZ616D0UUHCY3J" localSheetId="2" hidden="1">Zárólétszám - Closing [2]headcount!$G$10:$H$10</definedName>
    <definedName name="BEx92ZKVYVFE4DOZ616D0UUHCY3J" localSheetId="5" hidden="1">Zárólétszám - Closing [2]headcount!$G$10:$H$10</definedName>
    <definedName name="BEx92ZKVYVFE4DOZ616D0UUHCY3J" localSheetId="3" hidden="1">Zárólétszám - Closing [2]headcount!$G$10:$H$10</definedName>
    <definedName name="BEx92ZKVYVFE4DOZ616D0UUHCY3J" hidden="1">Zárólétszám - Closing [2]headcount!$G$10:$H$10</definedName>
    <definedName name="BEx93LB2D8TZ1ZJK7HHXGA1KMP4F" localSheetId="4" hidden="1">#REF!</definedName>
    <definedName name="BEx93LB2D8TZ1ZJK7HHXGA1KMP4F" localSheetId="1" hidden="1">#REF!</definedName>
    <definedName name="BEx93LB2D8TZ1ZJK7HHXGA1KMP4F" localSheetId="2" hidden="1">#REF!</definedName>
    <definedName name="BEx93LB2D8TZ1ZJK7HHXGA1KMP4F" localSheetId="5" hidden="1">#REF!</definedName>
    <definedName name="BEx93LB2D8TZ1ZJK7HHXGA1KMP4F" localSheetId="3" hidden="1">#REF!</definedName>
    <definedName name="BEx93LB2D8TZ1ZJK7HHXGA1KMP4F" hidden="1">#REF!</definedName>
    <definedName name="BEx93ZOZO98MKH0FTNJKNNC0XVZ9" localSheetId="4" hidden="1">#REF!</definedName>
    <definedName name="BEx93ZOZO98MKH0FTNJKNNC0XVZ9" localSheetId="1" hidden="1">#REF!</definedName>
    <definedName name="BEx93ZOZO98MKH0FTNJKNNC0XVZ9" localSheetId="3" hidden="1">#REF!</definedName>
    <definedName name="BEx93ZOZO98MKH0FTNJKNNC0XVZ9" hidden="1">#REF!</definedName>
    <definedName name="BEx941XZ999JTB47H5X5HNQPQLFS" localSheetId="4" hidden="1">diszkrét-[1]hier!$A$3:$B$9</definedName>
    <definedName name="BEx941XZ999JTB47H5X5HNQPQLFS" localSheetId="1" hidden="1">diszkrét-[1]hier!$A$3:$B$9</definedName>
    <definedName name="BEx941XZ999JTB47H5X5HNQPQLFS" localSheetId="2" hidden="1">diszkrét-[1]hier!$A$3:$B$9</definedName>
    <definedName name="BEx941XZ999JTB47H5X5HNQPQLFS" localSheetId="5" hidden="1">diszkrét-[1]hier!$A$3:$B$9</definedName>
    <definedName name="BEx941XZ999JTB47H5X5HNQPQLFS" localSheetId="3" hidden="1">diszkrét-[1]hier!$A$3:$B$9</definedName>
    <definedName name="BEx941XZ999JTB47H5X5HNQPQLFS" hidden="1">diszkrét-[1]hier!$A$3:$B$9</definedName>
    <definedName name="BEx94HDJYQ6VZBQ90CN3MO1NURA6" localSheetId="4" hidden="1">#REF!</definedName>
    <definedName name="BEx94HDJYQ6VZBQ90CN3MO1NURA6" localSheetId="1" hidden="1">#REF!</definedName>
    <definedName name="BEx94HDJYQ6VZBQ90CN3MO1NURA6" localSheetId="2" hidden="1">#REF!</definedName>
    <definedName name="BEx94HDJYQ6VZBQ90CN3MO1NURA6" localSheetId="5" hidden="1">#REF!</definedName>
    <definedName name="BEx94HDJYQ6VZBQ90CN3MO1NURA6" localSheetId="3" hidden="1">#REF!</definedName>
    <definedName name="BEx94HDJYQ6VZBQ90CN3MO1NURA6" hidden="1">#REF!</definedName>
    <definedName name="BEx95403R2BCUUNK3A2NIB9WQKWS" localSheetId="4" hidden="1">#REF!</definedName>
    <definedName name="BEx95403R2BCUUNK3A2NIB9WQKWS" localSheetId="1" hidden="1">#REF!</definedName>
    <definedName name="BEx95403R2BCUUNK3A2NIB9WQKWS" localSheetId="3" hidden="1">#REF!</definedName>
    <definedName name="BEx95403R2BCUUNK3A2NIB9WQKWS" hidden="1">#REF!</definedName>
    <definedName name="BEx95GQPY8IFWE1RRUETHBZB6MZR" localSheetId="4" hidden="1">#REF!</definedName>
    <definedName name="BEx95GQPY8IFWE1RRUETHBZB6MZR" localSheetId="1" hidden="1">#REF!</definedName>
    <definedName name="BEx95GQPY8IFWE1RRUETHBZB6MZR" localSheetId="3" hidden="1">#REF!</definedName>
    <definedName name="BEx95GQPY8IFWE1RRUETHBZB6MZR" hidden="1">#REF!</definedName>
    <definedName name="BEx95I36SRPAK1JFECUX4R3RWVXR" localSheetId="4" hidden="1">diszkrét-[1]hier!$A$3:$B$8</definedName>
    <definedName name="BEx95I36SRPAK1JFECUX4R3RWVXR" localSheetId="1" hidden="1">diszkrét-[1]hier!$A$3:$B$8</definedName>
    <definedName name="BEx95I36SRPAK1JFECUX4R3RWVXR" localSheetId="2" hidden="1">diszkrét-[1]hier!$A$3:$B$8</definedName>
    <definedName name="BEx95I36SRPAK1JFECUX4R3RWVXR" localSheetId="5" hidden="1">diszkrét-[1]hier!$A$3:$B$8</definedName>
    <definedName name="BEx95I36SRPAK1JFECUX4R3RWVXR" localSheetId="3" hidden="1">diszkrét-[1]hier!$A$3:$B$8</definedName>
    <definedName name="BEx95I36SRPAK1JFECUX4R3RWVXR" hidden="1">diszkrét-[1]hier!$A$3:$B$8</definedName>
    <definedName name="BEx95PA5UCUPR2IEPUBZR9SHUZJC" localSheetId="4" hidden="1">#REF!</definedName>
    <definedName name="BEx95PA5UCUPR2IEPUBZR9SHUZJC" localSheetId="1" hidden="1">#REF!</definedName>
    <definedName name="BEx95PA5UCUPR2IEPUBZR9SHUZJC" localSheetId="2" hidden="1">#REF!</definedName>
    <definedName name="BEx95PA5UCUPR2IEPUBZR9SHUZJC" localSheetId="5" hidden="1">#REF!</definedName>
    <definedName name="BEx95PA5UCUPR2IEPUBZR9SHUZJC" localSheetId="3" hidden="1">#REF!</definedName>
    <definedName name="BEx95PA5UCUPR2IEPUBZR9SHUZJC" hidden="1">#REF!</definedName>
    <definedName name="BEx97130HWR9U56WISPMN95RBY1D" localSheetId="4" hidden="1">HR riport - HR [3]Report!$D$13:$E$18</definedName>
    <definedName name="BEx97130HWR9U56WISPMN95RBY1D" localSheetId="1" hidden="1">HR riport - HR [3]Report!$D$13:$E$18</definedName>
    <definedName name="BEx97130HWR9U56WISPMN95RBY1D" localSheetId="2" hidden="1">HR riport - HR [3]Report!$D$13:$E$18</definedName>
    <definedName name="BEx97130HWR9U56WISPMN95RBY1D" localSheetId="5" hidden="1">HR riport - HR [3]Report!$D$13:$E$18</definedName>
    <definedName name="BEx97130HWR9U56WISPMN95RBY1D" localSheetId="3" hidden="1">HR riport - HR [3]Report!$D$13:$E$18</definedName>
    <definedName name="BEx97130HWR9U56WISPMN95RBY1D" hidden="1">HR riport - HR [3]Report!$D$13:$E$18</definedName>
    <definedName name="BEx979RWZU1DEJ09NJ6R0R7FZOBG" localSheetId="4" hidden="1">#REF!</definedName>
    <definedName name="BEx979RWZU1DEJ09NJ6R0R7FZOBG" localSheetId="1" hidden="1">#REF!</definedName>
    <definedName name="BEx979RWZU1DEJ09NJ6R0R7FZOBG" localSheetId="2" hidden="1">#REF!</definedName>
    <definedName name="BEx979RWZU1DEJ09NJ6R0R7FZOBG" localSheetId="5" hidden="1">#REF!</definedName>
    <definedName name="BEx979RWZU1DEJ09NJ6R0R7FZOBG" localSheetId="3" hidden="1">#REF!</definedName>
    <definedName name="BEx979RWZU1DEJ09NJ6R0R7FZOBG" hidden="1">#REF!</definedName>
    <definedName name="BEx97QEU2O8ZASTSZIGD4KN7C3M6" localSheetId="4" hidden="1">halmozott-[1]hier!$A$10:$B$18</definedName>
    <definedName name="BEx97QEU2O8ZASTSZIGD4KN7C3M6" localSheetId="1" hidden="1">halmozott-[1]hier!$A$10:$B$18</definedName>
    <definedName name="BEx97QEU2O8ZASTSZIGD4KN7C3M6" localSheetId="2" hidden="1">halmozott-[1]hier!$A$10:$B$18</definedName>
    <definedName name="BEx97QEU2O8ZASTSZIGD4KN7C3M6" localSheetId="5" hidden="1">halmozott-[1]hier!$A$10:$B$18</definedName>
    <definedName name="BEx97QEU2O8ZASTSZIGD4KN7C3M6" localSheetId="3" hidden="1">halmozott-[1]hier!$A$10:$B$18</definedName>
    <definedName name="BEx97QEU2O8ZASTSZIGD4KN7C3M6" hidden="1">halmozott-[1]hier!$A$10:$B$18</definedName>
    <definedName name="BEx97XWEWMAQHBA6OE7XOI1Q2N9T" localSheetId="4" hidden="1">#REF!</definedName>
    <definedName name="BEx97XWEWMAQHBA6OE7XOI1Q2N9T" localSheetId="1" hidden="1">#REF!</definedName>
    <definedName name="BEx97XWEWMAQHBA6OE7XOI1Q2N9T" localSheetId="2" hidden="1">#REF!</definedName>
    <definedName name="BEx97XWEWMAQHBA6OE7XOI1Q2N9T" localSheetId="5" hidden="1">#REF!</definedName>
    <definedName name="BEx97XWEWMAQHBA6OE7XOI1Q2N9T" localSheetId="3" hidden="1">#REF!</definedName>
    <definedName name="BEx97XWEWMAQHBA6OE7XOI1Q2N9T" hidden="1">#REF!</definedName>
    <definedName name="BEx982UITWZID4JBBY57NBPBX6ZY" localSheetId="4" hidden="1">#REF!</definedName>
    <definedName name="BEx982UITWZID4JBBY57NBPBX6ZY" localSheetId="1" hidden="1">#REF!</definedName>
    <definedName name="BEx982UITWZID4JBBY57NBPBX6ZY" localSheetId="3" hidden="1">#REF!</definedName>
    <definedName name="BEx982UITWZID4JBBY57NBPBX6ZY" hidden="1">#REF!</definedName>
    <definedName name="BEx98B368QQ6EOBXC0M1S5X0Q1W8" localSheetId="4" hidden="1">#REF!</definedName>
    <definedName name="BEx98B368QQ6EOBXC0M1S5X0Q1W8" localSheetId="1" hidden="1">#REF!</definedName>
    <definedName name="BEx98B368QQ6EOBXC0M1S5X0Q1W8" localSheetId="3" hidden="1">#REF!</definedName>
    <definedName name="BEx98B368QQ6EOBXC0M1S5X0Q1W8" hidden="1">#REF!</definedName>
    <definedName name="BEx98FFO3JSUCHPVBEKN4UPQJBSK" localSheetId="1" hidden="1">#REF!</definedName>
    <definedName name="BEx98FFO3JSUCHPVBEKN4UPQJBSK" localSheetId="3" hidden="1">#REF!</definedName>
    <definedName name="BEx98FFO3JSUCHPVBEKN4UPQJBSK" hidden="1">#REF!</definedName>
    <definedName name="BEx98G1A2MJPWEIC97JAHVOGHDS1" localSheetId="4" hidden="1">diszkrét-[1]hier!$A$10:$B$17</definedName>
    <definedName name="BEx98G1A2MJPWEIC97JAHVOGHDS1" localSheetId="1" hidden="1">diszkrét-[1]hier!$A$10:$B$17</definedName>
    <definedName name="BEx98G1A2MJPWEIC97JAHVOGHDS1" localSheetId="2" hidden="1">diszkrét-[1]hier!$A$10:$B$17</definedName>
    <definedName name="BEx98G1A2MJPWEIC97JAHVOGHDS1" localSheetId="5" hidden="1">diszkrét-[1]hier!$A$10:$B$17</definedName>
    <definedName name="BEx98G1A2MJPWEIC97JAHVOGHDS1" localSheetId="3" hidden="1">diszkrét-[1]hier!$A$10:$B$17</definedName>
    <definedName name="BEx98G1A2MJPWEIC97JAHVOGHDS1" hidden="1">diszkrét-[1]hier!$A$10:$B$17</definedName>
    <definedName name="BEx98SRQN1XOM5CUOIT4ATDGFVC7" localSheetId="4" hidden="1">#REF!</definedName>
    <definedName name="BEx98SRQN1XOM5CUOIT4ATDGFVC7" localSheetId="1" hidden="1">#REF!</definedName>
    <definedName name="BEx98SRQN1XOM5CUOIT4ATDGFVC7" localSheetId="2" hidden="1">#REF!</definedName>
    <definedName name="BEx98SRQN1XOM5CUOIT4ATDGFVC7" localSheetId="5" hidden="1">#REF!</definedName>
    <definedName name="BEx98SRQN1XOM5CUOIT4ATDGFVC7" localSheetId="3" hidden="1">#REF!</definedName>
    <definedName name="BEx98SRQN1XOM5CUOIT4ATDGFVC7" hidden="1">#REF!</definedName>
    <definedName name="BEx99VKY9DCB1UL2NDRVOYFZPN3Z" localSheetId="4" hidden="1">#REF!</definedName>
    <definedName name="BEx99VKY9DCB1UL2NDRVOYFZPN3Z" localSheetId="1" hidden="1">#REF!</definedName>
    <definedName name="BEx99VKY9DCB1UL2NDRVOYFZPN3Z" localSheetId="3" hidden="1">#REF!</definedName>
    <definedName name="BEx99VKY9DCB1UL2NDRVOYFZPN3Z" hidden="1">#REF!</definedName>
    <definedName name="BEx9A0DKHE4IB944F9JWIW4QDGWJ" localSheetId="4" hidden="1">halmozott-[1]hier!$A$10:$B$18</definedName>
    <definedName name="BEx9A0DKHE4IB944F9JWIW4QDGWJ" localSheetId="1" hidden="1">halmozott-[1]hier!$A$10:$B$18</definedName>
    <definedName name="BEx9A0DKHE4IB944F9JWIW4QDGWJ" localSheetId="2" hidden="1">halmozott-[1]hier!$A$10:$B$18</definedName>
    <definedName name="BEx9A0DKHE4IB944F9JWIW4QDGWJ" localSheetId="5" hidden="1">halmozott-[1]hier!$A$10:$B$18</definedName>
    <definedName name="BEx9A0DKHE4IB944F9JWIW4QDGWJ" localSheetId="3" hidden="1">halmozott-[1]hier!$A$10:$B$18</definedName>
    <definedName name="BEx9A0DKHE4IB944F9JWIW4QDGWJ" hidden="1">halmozott-[1]hier!$A$10:$B$18</definedName>
    <definedName name="BEx9A1FF9406IN495VY6784EEL7V" localSheetId="4" hidden="1">#REF!</definedName>
    <definedName name="BEx9A1FF9406IN495VY6784EEL7V" localSheetId="1" hidden="1">#REF!</definedName>
    <definedName name="BEx9A1FF9406IN495VY6784EEL7V" localSheetId="2" hidden="1">#REF!</definedName>
    <definedName name="BEx9A1FF9406IN495VY6784EEL7V" localSheetId="5" hidden="1">#REF!</definedName>
    <definedName name="BEx9A1FF9406IN495VY6784EEL7V" localSheetId="3" hidden="1">#REF!</definedName>
    <definedName name="BEx9A1FF9406IN495VY6784EEL7V" hidden="1">#REF!</definedName>
    <definedName name="BEx9AHB4B5KPXL5DYKJ4VAOPSU1G" localSheetId="4" hidden="1">#REF!</definedName>
    <definedName name="BEx9AHB4B5KPXL5DYKJ4VAOPSU1G" localSheetId="1" hidden="1">#REF!</definedName>
    <definedName name="BEx9AHB4B5KPXL5DYKJ4VAOPSU1G" localSheetId="3" hidden="1">#REF!</definedName>
    <definedName name="BEx9AHB4B5KPXL5DYKJ4VAOPSU1G" hidden="1">#REF!</definedName>
    <definedName name="BEx9ATLHGAMQDUUNISUCO3BAPYHJ" localSheetId="4" hidden="1">#REF!</definedName>
    <definedName name="BEx9ATLHGAMQDUUNISUCO3BAPYHJ" localSheetId="1" hidden="1">#REF!</definedName>
    <definedName name="BEx9ATLHGAMQDUUNISUCO3BAPYHJ" localSheetId="3" hidden="1">#REF!</definedName>
    <definedName name="BEx9ATLHGAMQDUUNISUCO3BAPYHJ" hidden="1">#REF!</definedName>
    <definedName name="BEx9AXHPSUQ9X76XW21M0WI9M7G9" localSheetId="1" hidden="1">#REF!</definedName>
    <definedName name="BEx9AXHPSUQ9X76XW21M0WI9M7G9" localSheetId="3" hidden="1">#REF!</definedName>
    <definedName name="BEx9AXHPSUQ9X76XW21M0WI9M7G9" hidden="1">#REF!</definedName>
    <definedName name="BEx9B0XVXV5GQ019H59II9QRPPHJ" localSheetId="1" hidden="1">#REF!</definedName>
    <definedName name="BEx9B0XVXV5GQ019H59II9QRPPHJ" localSheetId="3" hidden="1">#REF!</definedName>
    <definedName name="BEx9B0XVXV5GQ019H59II9QRPPHJ" hidden="1">#REF!</definedName>
    <definedName name="BEx9BHF5DSVWGXAILCGA62M5WI4W" localSheetId="4" hidden="1">halmozott-[1]hier!$A$3:$B$9</definedName>
    <definedName name="BEx9BHF5DSVWGXAILCGA62M5WI4W" localSheetId="1" hidden="1">halmozott-[1]hier!$A$3:$B$9</definedName>
    <definedName name="BEx9BHF5DSVWGXAILCGA62M5WI4W" localSheetId="2" hidden="1">halmozott-[1]hier!$A$3:$B$9</definedName>
    <definedName name="BEx9BHF5DSVWGXAILCGA62M5WI4W" localSheetId="5" hidden="1">halmozott-[1]hier!$A$3:$B$9</definedName>
    <definedName name="BEx9BHF5DSVWGXAILCGA62M5WI4W" localSheetId="3" hidden="1">halmozott-[1]hier!$A$3:$B$9</definedName>
    <definedName name="BEx9BHF5DSVWGXAILCGA62M5WI4W" hidden="1">halmozott-[1]hier!$A$3:$B$9</definedName>
    <definedName name="BEx9BV27BFLR6DF06DFXFNSGQFE7" localSheetId="4" hidden="1">#REF!</definedName>
    <definedName name="BEx9BV27BFLR6DF06DFXFNSGQFE7" localSheetId="1" hidden="1">#REF!</definedName>
    <definedName name="BEx9BV27BFLR6DF06DFXFNSGQFE7" localSheetId="2" hidden="1">#REF!</definedName>
    <definedName name="BEx9BV27BFLR6DF06DFXFNSGQFE7" localSheetId="5" hidden="1">#REF!</definedName>
    <definedName name="BEx9BV27BFLR6DF06DFXFNSGQFE7" localSheetId="3" hidden="1">#REF!</definedName>
    <definedName name="BEx9BV27BFLR6DF06DFXFNSGQFE7" hidden="1">#REF!</definedName>
    <definedName name="BEx9CDHT7SHMP8XBSV6N0GK5Z6JG" localSheetId="4" hidden="1">#REF!</definedName>
    <definedName name="BEx9CDHT7SHMP8XBSV6N0GK5Z6JG" localSheetId="1" hidden="1">#REF!</definedName>
    <definedName name="BEx9CDHT7SHMP8XBSV6N0GK5Z6JG" localSheetId="3" hidden="1">#REF!</definedName>
    <definedName name="BEx9CDHT7SHMP8XBSV6N0GK5Z6JG" hidden="1">#REF!</definedName>
    <definedName name="BEx9DCK19G6KL3F9DK038T634UVO" localSheetId="4" hidden="1">#REF!</definedName>
    <definedName name="BEx9DCK19G6KL3F9DK038T634UVO" localSheetId="1" hidden="1">#REF!</definedName>
    <definedName name="BEx9DCK19G6KL3F9DK038T634UVO" localSheetId="3" hidden="1">#REF!</definedName>
    <definedName name="BEx9DCK19G6KL3F9DK038T634UVO" hidden="1">#REF!</definedName>
    <definedName name="BEx9DUOPSFSXC5NMA83Y1RIVE3I6" localSheetId="1" hidden="1">#REF!</definedName>
    <definedName name="BEx9DUOPSFSXC5NMA83Y1RIVE3I6" localSheetId="3" hidden="1">#REF!</definedName>
    <definedName name="BEx9DUOPSFSXC5NMA83Y1RIVE3I6" hidden="1">#REF!</definedName>
    <definedName name="BEx9E4FH8P5M68MFKZ9DL6R0QSVG" localSheetId="1" hidden="1">#REF!</definedName>
    <definedName name="BEx9E4FH8P5M68MFKZ9DL6R0QSVG" localSheetId="3" hidden="1">#REF!</definedName>
    <definedName name="BEx9E4FH8P5M68MFKZ9DL6R0QSVG" hidden="1">#REF!</definedName>
    <definedName name="BEx9E80Z4XN8J16EVXPVCH3KU47B" localSheetId="1" hidden="1">#REF!</definedName>
    <definedName name="BEx9E80Z4XN8J16EVXPVCH3KU47B" localSheetId="3" hidden="1">#REF!</definedName>
    <definedName name="BEx9E80Z4XN8J16EVXPVCH3KU47B" hidden="1">#REF!</definedName>
    <definedName name="BEx9EA9RR6KP3NPDWUMI81PEE7SO" localSheetId="1" hidden="1">#REF!</definedName>
    <definedName name="BEx9EA9RR6KP3NPDWUMI81PEE7SO" localSheetId="3" hidden="1">#REF!</definedName>
    <definedName name="BEx9EA9RR6KP3NPDWUMI81PEE7SO" hidden="1">#REF!</definedName>
    <definedName name="BEx9EHGQLQ95RMRA1P65O1XK349L" localSheetId="1" hidden="1">#REF!</definedName>
    <definedName name="BEx9EHGQLQ95RMRA1P65O1XK349L" localSheetId="3" hidden="1">#REF!</definedName>
    <definedName name="BEx9EHGQLQ95RMRA1P65O1XK349L" hidden="1">#REF!</definedName>
    <definedName name="BEx9EJV25F7BFBE1I11AWVLRLYBW" localSheetId="1" hidden="1">#REF!</definedName>
    <definedName name="BEx9EJV25F7BFBE1I11AWVLRLYBW" localSheetId="3" hidden="1">#REF!</definedName>
    <definedName name="BEx9EJV25F7BFBE1I11AWVLRLYBW" hidden="1">#REF!</definedName>
    <definedName name="BEx9ELYL6BRORUBGJ9371EIN89EE" localSheetId="1" hidden="1">#REF!</definedName>
    <definedName name="BEx9ELYL6BRORUBGJ9371EIN89EE" localSheetId="3" hidden="1">#REF!</definedName>
    <definedName name="BEx9ELYL6BRORUBGJ9371EIN89EE" hidden="1">#REF!</definedName>
    <definedName name="BEx9ERYE90YWZN0XPQ7QMO66K7FC" localSheetId="4" hidden="1">halmozott-[1]hier!$A$3:$B$9</definedName>
    <definedName name="BEx9ERYE90YWZN0XPQ7QMO66K7FC" localSheetId="1" hidden="1">halmozott-[1]hier!$A$3:$B$9</definedName>
    <definedName name="BEx9ERYE90YWZN0XPQ7QMO66K7FC" localSheetId="2" hidden="1">halmozott-[1]hier!$A$3:$B$9</definedName>
    <definedName name="BEx9ERYE90YWZN0XPQ7QMO66K7FC" localSheetId="5" hidden="1">halmozott-[1]hier!$A$3:$B$9</definedName>
    <definedName name="BEx9ERYE90YWZN0XPQ7QMO66K7FC" localSheetId="3" hidden="1">halmozott-[1]hier!$A$3:$B$9</definedName>
    <definedName name="BEx9ERYE90YWZN0XPQ7QMO66K7FC" hidden="1">halmozott-[1]hier!$A$3:$B$9</definedName>
    <definedName name="BEx9EUYA7OINLY9052AZCAAQHQ3M" localSheetId="4" hidden="1">#REF!</definedName>
    <definedName name="BEx9EUYA7OINLY9052AZCAAQHQ3M" localSheetId="1" hidden="1">#REF!</definedName>
    <definedName name="BEx9EUYA7OINLY9052AZCAAQHQ3M" localSheetId="2" hidden="1">#REF!</definedName>
    <definedName name="BEx9EUYA7OINLY9052AZCAAQHQ3M" localSheetId="5" hidden="1">#REF!</definedName>
    <definedName name="BEx9EUYA7OINLY9052AZCAAQHQ3M" localSheetId="3" hidden="1">#REF!</definedName>
    <definedName name="BEx9EUYA7OINLY9052AZCAAQHQ3M" hidden="1">#REF!</definedName>
    <definedName name="BEx9GHZNDRU6UUDWWZSVRV8PHIEZ" localSheetId="4" hidden="1">#REF!</definedName>
    <definedName name="BEx9GHZNDRU6UUDWWZSVRV8PHIEZ" localSheetId="1" hidden="1">#REF!</definedName>
    <definedName name="BEx9GHZNDRU6UUDWWZSVRV8PHIEZ" localSheetId="3" hidden="1">#REF!</definedName>
    <definedName name="BEx9GHZNDRU6UUDWWZSVRV8PHIEZ" hidden="1">#REF!</definedName>
    <definedName name="BEx9GKUAC7EHHG0LNWRDFN2PRTUC" localSheetId="4" hidden="1">halmozott-[1]hier!$A$3:$B$8</definedName>
    <definedName name="BEx9GKUAC7EHHG0LNWRDFN2PRTUC" localSheetId="1" hidden="1">halmozott-[1]hier!$A$3:$B$8</definedName>
    <definedName name="BEx9GKUAC7EHHG0LNWRDFN2PRTUC" localSheetId="2" hidden="1">halmozott-[1]hier!$A$3:$B$8</definedName>
    <definedName name="BEx9GKUAC7EHHG0LNWRDFN2PRTUC" localSheetId="5" hidden="1">halmozott-[1]hier!$A$3:$B$8</definedName>
    <definedName name="BEx9GKUAC7EHHG0LNWRDFN2PRTUC" localSheetId="3" hidden="1">halmozott-[1]hier!$A$3:$B$8</definedName>
    <definedName name="BEx9GKUAC7EHHG0LNWRDFN2PRTUC" hidden="1">halmozott-[1]hier!$A$3:$B$8</definedName>
    <definedName name="BEx9GM1G4OXNVPS0N3MOTFCRA1GE" localSheetId="4" hidden="1">#REF!</definedName>
    <definedName name="BEx9GM1G4OXNVPS0N3MOTFCRA1GE" localSheetId="1" hidden="1">#REF!</definedName>
    <definedName name="BEx9GM1G4OXNVPS0N3MOTFCRA1GE" localSheetId="2" hidden="1">#REF!</definedName>
    <definedName name="BEx9GM1G4OXNVPS0N3MOTFCRA1GE" localSheetId="5" hidden="1">#REF!</definedName>
    <definedName name="BEx9GM1G4OXNVPS0N3MOTFCRA1GE" localSheetId="3" hidden="1">#REF!</definedName>
    <definedName name="BEx9GM1G4OXNVPS0N3MOTFCRA1GE" hidden="1">#REF!</definedName>
    <definedName name="BEx9GRA66ICPSY5JKMSS8IRQ4J9Y" localSheetId="4" hidden="1">#REF!</definedName>
    <definedName name="BEx9GRA66ICPSY5JKMSS8IRQ4J9Y" localSheetId="1" hidden="1">#REF!</definedName>
    <definedName name="BEx9GRA66ICPSY5JKMSS8IRQ4J9Y" localSheetId="3" hidden="1">#REF!</definedName>
    <definedName name="BEx9GRA66ICPSY5JKMSS8IRQ4J9Y" hidden="1">#REF!</definedName>
    <definedName name="BEx9HE25OFJN0XDYXBB1IL6UWZ8V" localSheetId="4" hidden="1">Zárólétszám - Closing [2]headcount!$G$12:$W$27</definedName>
    <definedName name="BEx9HE25OFJN0XDYXBB1IL6UWZ8V" localSheetId="1" hidden="1">Zárólétszám - Closing [2]headcount!$G$12:$W$27</definedName>
    <definedName name="BEx9HE25OFJN0XDYXBB1IL6UWZ8V" localSheetId="2" hidden="1">Zárólétszám - Closing [2]headcount!$G$12:$W$27</definedName>
    <definedName name="BEx9HE25OFJN0XDYXBB1IL6UWZ8V" localSheetId="5" hidden="1">Zárólétszám - Closing [2]headcount!$G$12:$W$27</definedName>
    <definedName name="BEx9HE25OFJN0XDYXBB1IL6UWZ8V" localSheetId="3" hidden="1">Zárólétszám - Closing [2]headcount!$G$12:$W$27</definedName>
    <definedName name="BEx9HE25OFJN0XDYXBB1IL6UWZ8V" hidden="1">Zárólétszám - Closing [2]headcount!$G$12:$W$27</definedName>
    <definedName name="BEx9I5XLXPIPIDHCMB40MGCFWUDM" localSheetId="4" hidden="1">#REF!</definedName>
    <definedName name="BEx9I5XLXPIPIDHCMB40MGCFWUDM" localSheetId="1" hidden="1">#REF!</definedName>
    <definedName name="BEx9I5XLXPIPIDHCMB40MGCFWUDM" localSheetId="2" hidden="1">#REF!</definedName>
    <definedName name="BEx9I5XLXPIPIDHCMB40MGCFWUDM" localSheetId="5" hidden="1">#REF!</definedName>
    <definedName name="BEx9I5XLXPIPIDHCMB40MGCFWUDM" localSheetId="3" hidden="1">#REF!</definedName>
    <definedName name="BEx9I5XLXPIPIDHCMB40MGCFWUDM" hidden="1">#REF!</definedName>
    <definedName name="BEx9ITRCC6WN4FXDLW9P779O9RRU" localSheetId="4" hidden="1">#REF!</definedName>
    <definedName name="BEx9ITRCC6WN4FXDLW9P779O9RRU" localSheetId="1" hidden="1">#REF!</definedName>
    <definedName name="BEx9ITRCC6WN4FXDLW9P779O9RRU" localSheetId="3" hidden="1">#REF!</definedName>
    <definedName name="BEx9ITRCC6WN4FXDLW9P779O9RRU" hidden="1">#REF!</definedName>
    <definedName name="BEx9IX1ZV2GE33LOYNLEEG5719AG" localSheetId="4" hidden="1">#REF!</definedName>
    <definedName name="BEx9IX1ZV2GE33LOYNLEEG5719AG" localSheetId="1" hidden="1">#REF!</definedName>
    <definedName name="BEx9IX1ZV2GE33LOYNLEEG5719AG" localSheetId="3" hidden="1">#REF!</definedName>
    <definedName name="BEx9IX1ZV2GE33LOYNLEEG5719AG" hidden="1">#REF!</definedName>
    <definedName name="BExAWAIBGPMZIL9RS8N2ZDASK9FA" localSheetId="1" hidden="1">#REF!</definedName>
    <definedName name="BExAWAIBGPMZIL9RS8N2ZDASK9FA" localSheetId="3" hidden="1">#REF!</definedName>
    <definedName name="BExAWAIBGPMZIL9RS8N2ZDASK9FA" hidden="1">#REF!</definedName>
    <definedName name="BExAWUADZX7OYV5DEOK0AOG23I7U" localSheetId="4" hidden="1">diszkrét-[1]hier!$A$3:$B$8</definedName>
    <definedName name="BExAWUADZX7OYV5DEOK0AOG23I7U" localSheetId="1" hidden="1">diszkrét-[1]hier!$A$3:$B$8</definedName>
    <definedName name="BExAWUADZX7OYV5DEOK0AOG23I7U" localSheetId="2" hidden="1">diszkrét-[1]hier!$A$3:$B$8</definedName>
    <definedName name="BExAWUADZX7OYV5DEOK0AOG23I7U" localSheetId="5" hidden="1">diszkrét-[1]hier!$A$3:$B$8</definedName>
    <definedName name="BExAWUADZX7OYV5DEOK0AOG23I7U" localSheetId="3" hidden="1">diszkrét-[1]hier!$A$3:$B$8</definedName>
    <definedName name="BExAWUADZX7OYV5DEOK0AOG23I7U" hidden="1">diszkrét-[1]hier!$A$3:$B$8</definedName>
    <definedName name="BExAX0QALJBCRXG3DP91879BI3DX" localSheetId="4" hidden="1">#REF!</definedName>
    <definedName name="BExAX0QALJBCRXG3DP91879BI3DX" localSheetId="1" hidden="1">#REF!</definedName>
    <definedName name="BExAX0QALJBCRXG3DP91879BI3DX" localSheetId="2" hidden="1">#REF!</definedName>
    <definedName name="BExAX0QALJBCRXG3DP91879BI3DX" localSheetId="5" hidden="1">#REF!</definedName>
    <definedName name="BExAX0QALJBCRXG3DP91879BI3DX" localSheetId="3" hidden="1">#REF!</definedName>
    <definedName name="BExAX0QALJBCRXG3DP91879BI3DX" hidden="1">#REF!</definedName>
    <definedName name="BExAX3Q66QXTCHAVPN4G0QOBJS4M" localSheetId="4" hidden="1">#REF!</definedName>
    <definedName name="BExAX3Q66QXTCHAVPN4G0QOBJS4M" localSheetId="1" hidden="1">#REF!</definedName>
    <definedName name="BExAX3Q66QXTCHAVPN4G0QOBJS4M" localSheetId="3" hidden="1">#REF!</definedName>
    <definedName name="BExAX3Q66QXTCHAVPN4G0QOBJS4M" hidden="1">#REF!</definedName>
    <definedName name="BExAXDRR1SVOSQDNQFWPOHCXRE2J" localSheetId="4" hidden="1">#REF!</definedName>
    <definedName name="BExAXDRR1SVOSQDNQFWPOHCXRE2J" localSheetId="1" hidden="1">#REF!</definedName>
    <definedName name="BExAXDRR1SVOSQDNQFWPOHCXRE2J" localSheetId="3" hidden="1">#REF!</definedName>
    <definedName name="BExAXDRR1SVOSQDNQFWPOHCXRE2J" hidden="1">#REF!</definedName>
    <definedName name="BExAXE2JD4EVUGHGHYDHWPFRCFGG" localSheetId="4" hidden="1">diszkrét-[1]hier!$A$10:$B$18</definedName>
    <definedName name="BExAXE2JD4EVUGHGHYDHWPFRCFGG" localSheetId="1" hidden="1">diszkrét-[1]hier!$A$10:$B$18</definedName>
    <definedName name="BExAXE2JD4EVUGHGHYDHWPFRCFGG" localSheetId="2" hidden="1">diszkrét-[1]hier!$A$10:$B$18</definedName>
    <definedName name="BExAXE2JD4EVUGHGHYDHWPFRCFGG" localSheetId="5" hidden="1">diszkrét-[1]hier!$A$10:$B$18</definedName>
    <definedName name="BExAXE2JD4EVUGHGHYDHWPFRCFGG" localSheetId="3" hidden="1">diszkrét-[1]hier!$A$10:$B$18</definedName>
    <definedName name="BExAXE2JD4EVUGHGHYDHWPFRCFGG" hidden="1">diszkrét-[1]hier!$A$10:$B$18</definedName>
    <definedName name="BExAXXJU2ALHG4TD3SKCNU6DEJTS" localSheetId="4" hidden="1">#REF!</definedName>
    <definedName name="BExAXXJU2ALHG4TD3SKCNU6DEJTS" localSheetId="1" hidden="1">#REF!</definedName>
    <definedName name="BExAXXJU2ALHG4TD3SKCNU6DEJTS" localSheetId="2" hidden="1">#REF!</definedName>
    <definedName name="BExAXXJU2ALHG4TD3SKCNU6DEJTS" localSheetId="5" hidden="1">#REF!</definedName>
    <definedName name="BExAXXJU2ALHG4TD3SKCNU6DEJTS" localSheetId="3" hidden="1">#REF!</definedName>
    <definedName name="BExAXXJU2ALHG4TD3SKCNU6DEJTS" hidden="1">#REF!</definedName>
    <definedName name="BExAYDFKSIAMCMPWJX2IF5JRCCFW" localSheetId="4" hidden="1">diszkrét-[1]hier!$A$21:$U$419</definedName>
    <definedName name="BExAYDFKSIAMCMPWJX2IF5JRCCFW" localSheetId="1" hidden="1">diszkrét-[1]hier!$A$21:$U$419</definedName>
    <definedName name="BExAYDFKSIAMCMPWJX2IF5JRCCFW" localSheetId="2" hidden="1">diszkrét-[1]hier!$A$21:$U$419</definedName>
    <definedName name="BExAYDFKSIAMCMPWJX2IF5JRCCFW" localSheetId="5" hidden="1">diszkrét-[1]hier!$A$21:$U$419</definedName>
    <definedName name="BExAYDFKSIAMCMPWJX2IF5JRCCFW" localSheetId="3" hidden="1">diszkrét-[1]hier!$A$21:$U$419</definedName>
    <definedName name="BExAYDFKSIAMCMPWJX2IF5JRCCFW" hidden="1">diszkrét-[1]hier!$A$21:$U$419</definedName>
    <definedName name="BExAYMF7QYUTWOZ9NSOM339GILB6" localSheetId="4" hidden="1">#REF!</definedName>
    <definedName name="BExAYMF7QYUTWOZ9NSOM339GILB6" localSheetId="1" hidden="1">#REF!</definedName>
    <definedName name="BExAYMF7QYUTWOZ9NSOM339GILB6" localSheetId="2" hidden="1">#REF!</definedName>
    <definedName name="BExAYMF7QYUTWOZ9NSOM339GILB6" localSheetId="5" hidden="1">#REF!</definedName>
    <definedName name="BExAYMF7QYUTWOZ9NSOM339GILB6" localSheetId="3" hidden="1">#REF!</definedName>
    <definedName name="BExAYMF7QYUTWOZ9NSOM339GILB6" hidden="1">#REF!</definedName>
    <definedName name="BExAZ6226E11Z5UWOEPSZPNDNKH1" localSheetId="4" hidden="1">#REF!</definedName>
    <definedName name="BExAZ6226E11Z5UWOEPSZPNDNKH1" localSheetId="1" hidden="1">#REF!</definedName>
    <definedName name="BExAZ6226E11Z5UWOEPSZPNDNKH1" localSheetId="3" hidden="1">#REF!</definedName>
    <definedName name="BExAZ6226E11Z5UWOEPSZPNDNKH1" hidden="1">#REF!</definedName>
    <definedName name="BExAZBARBRX5AJ7M61RDUPQ060OK" localSheetId="4" hidden="1">#REF!</definedName>
    <definedName name="BExAZBARBRX5AJ7M61RDUPQ060OK" localSheetId="1" hidden="1">#REF!</definedName>
    <definedName name="BExAZBARBRX5AJ7M61RDUPQ060OK" localSheetId="3" hidden="1">#REF!</definedName>
    <definedName name="BExAZBARBRX5AJ7M61RDUPQ060OK" hidden="1">#REF!</definedName>
    <definedName name="BExB0CWSXX97ZTBJY5EURD1NK4S2" localSheetId="1" hidden="1">#REF!</definedName>
    <definedName name="BExB0CWSXX97ZTBJY5EURD1NK4S2" localSheetId="3" hidden="1">#REF!</definedName>
    <definedName name="BExB0CWSXX97ZTBJY5EURD1NK4S2" hidden="1">#REF!</definedName>
    <definedName name="BExB0N94N6474QVKLJJ7L2ZRH63G" localSheetId="1" hidden="1">#REF!</definedName>
    <definedName name="BExB0N94N6474QVKLJJ7L2ZRH63G" localSheetId="3" hidden="1">#REF!</definedName>
    <definedName name="BExB0N94N6474QVKLJJ7L2ZRH63G" hidden="1">#REF!</definedName>
    <definedName name="BExB176JMZSBB01N4AMJZ51V3XNF" localSheetId="4" hidden="1">diszkrét-[1]hier!$A$10:$B$17</definedName>
    <definedName name="BExB176JMZSBB01N4AMJZ51V3XNF" localSheetId="1" hidden="1">diszkrét-[1]hier!$A$10:$B$17</definedName>
    <definedName name="BExB176JMZSBB01N4AMJZ51V3XNF" localSheetId="2" hidden="1">diszkrét-[1]hier!$A$10:$B$17</definedName>
    <definedName name="BExB176JMZSBB01N4AMJZ51V3XNF" localSheetId="5" hidden="1">diszkrét-[1]hier!$A$10:$B$17</definedName>
    <definedName name="BExB176JMZSBB01N4AMJZ51V3XNF" localSheetId="3" hidden="1">diszkrét-[1]hier!$A$10:$B$17</definedName>
    <definedName name="BExB176JMZSBB01N4AMJZ51V3XNF" hidden="1">diszkrét-[1]hier!$A$10:$B$17</definedName>
    <definedName name="BExB2W0U0ZR6S0YHM4DOG0GFWR5O" localSheetId="4" hidden="1">#REF!</definedName>
    <definedName name="BExB2W0U0ZR6S0YHM4DOG0GFWR5O" localSheetId="1" hidden="1">#REF!</definedName>
    <definedName name="BExB2W0U0ZR6S0YHM4DOG0GFWR5O" localSheetId="2" hidden="1">#REF!</definedName>
    <definedName name="BExB2W0U0ZR6S0YHM4DOG0GFWR5O" localSheetId="5" hidden="1">#REF!</definedName>
    <definedName name="BExB2W0U0ZR6S0YHM4DOG0GFWR5O" localSheetId="3" hidden="1">#REF!</definedName>
    <definedName name="BExB2W0U0ZR6S0YHM4DOG0GFWR5O" hidden="1">#REF!</definedName>
    <definedName name="BExB30D7R1ETHW20LDGPSGGKBHAI" localSheetId="4" hidden="1">#REF!</definedName>
    <definedName name="BExB30D7R1ETHW20LDGPSGGKBHAI" localSheetId="1" hidden="1">#REF!</definedName>
    <definedName name="BExB30D7R1ETHW20LDGPSGGKBHAI" localSheetId="3" hidden="1">#REF!</definedName>
    <definedName name="BExB30D7R1ETHW20LDGPSGGKBHAI" hidden="1">#REF!</definedName>
    <definedName name="BExB39NOY5YCD49I0GFN99DG14DH" localSheetId="4" hidden="1">#REF!</definedName>
    <definedName name="BExB39NOY5YCD49I0GFN99DG14DH" localSheetId="1" hidden="1">#REF!</definedName>
    <definedName name="BExB39NOY5YCD49I0GFN99DG14DH" localSheetId="3" hidden="1">#REF!</definedName>
    <definedName name="BExB39NOY5YCD49I0GFN99DG14DH" hidden="1">#REF!</definedName>
    <definedName name="BExB3E5IYHPTWK3PYD4X87KOQ7JY" localSheetId="1" hidden="1">#REF!</definedName>
    <definedName name="BExB3E5IYHPTWK3PYD4X87KOQ7JY" localSheetId="3" hidden="1">#REF!</definedName>
    <definedName name="BExB3E5IYHPTWK3PYD4X87KOQ7JY" hidden="1">#REF!</definedName>
    <definedName name="BExB4MCYEOEDHG03OB9HS5VD0X1J" localSheetId="4" hidden="1">diszkrét-[1]hier!$A$11:$B$18</definedName>
    <definedName name="BExB4MCYEOEDHG03OB9HS5VD0X1J" localSheetId="1" hidden="1">diszkrét-[1]hier!$A$11:$B$18</definedName>
    <definedName name="BExB4MCYEOEDHG03OB9HS5VD0X1J" localSheetId="2" hidden="1">diszkrét-[1]hier!$A$11:$B$18</definedName>
    <definedName name="BExB4MCYEOEDHG03OB9HS5VD0X1J" localSheetId="5" hidden="1">diszkrét-[1]hier!$A$11:$B$18</definedName>
    <definedName name="BExB4MCYEOEDHG03OB9HS5VD0X1J" localSheetId="3" hidden="1">diszkrét-[1]hier!$A$11:$B$18</definedName>
    <definedName name="BExB4MCYEOEDHG03OB9HS5VD0X1J" hidden="1">diszkrét-[1]hier!$A$11:$B$18</definedName>
    <definedName name="BExB5X43NFT9FB0BYBFZT8WQ4RYC" localSheetId="4" hidden="1">#REF!</definedName>
    <definedName name="BExB5X43NFT9FB0BYBFZT8WQ4RYC" localSheetId="1" hidden="1">#REF!</definedName>
    <definedName name="BExB5X43NFT9FB0BYBFZT8WQ4RYC" localSheetId="2" hidden="1">#REF!</definedName>
    <definedName name="BExB5X43NFT9FB0BYBFZT8WQ4RYC" localSheetId="5" hidden="1">#REF!</definedName>
    <definedName name="BExB5X43NFT9FB0BYBFZT8WQ4RYC" localSheetId="3" hidden="1">#REF!</definedName>
    <definedName name="BExB5X43NFT9FB0BYBFZT8WQ4RYC" hidden="1">#REF!</definedName>
    <definedName name="BExB66EFALF2YTHPDDHYOLS9BD3Y" localSheetId="4" hidden="1">#REF!</definedName>
    <definedName name="BExB66EFALF2YTHPDDHYOLS9BD3Y" localSheetId="1" hidden="1">#REF!</definedName>
    <definedName name="BExB66EFALF2YTHPDDHYOLS9BD3Y" localSheetId="3" hidden="1">#REF!</definedName>
    <definedName name="BExB66EFALF2YTHPDDHYOLS9BD3Y" hidden="1">#REF!</definedName>
    <definedName name="BExB66ZZTTN05YKGXU44PN1H9T15" localSheetId="4" hidden="1">#REF!</definedName>
    <definedName name="BExB66ZZTTN05YKGXU44PN1H9T15" localSheetId="1" hidden="1">#REF!</definedName>
    <definedName name="BExB66ZZTTN05YKGXU44PN1H9T15" localSheetId="3" hidden="1">#REF!</definedName>
    <definedName name="BExB66ZZTTN05YKGXU44PN1H9T15" hidden="1">#REF!</definedName>
    <definedName name="BExB7T57SVC2ZDUVKV0MA08SUKRS" localSheetId="1" hidden="1">#REF!</definedName>
    <definedName name="BExB7T57SVC2ZDUVKV0MA08SUKRS" localSheetId="3" hidden="1">#REF!</definedName>
    <definedName name="BExB7T57SVC2ZDUVKV0MA08SUKRS" hidden="1">#REF!</definedName>
    <definedName name="BExB8JO17FF4SEHIRHTKV4CTML00" localSheetId="1" hidden="1">#REF!</definedName>
    <definedName name="BExB8JO17FF4SEHIRHTKV4CTML00" localSheetId="3" hidden="1">#REF!</definedName>
    <definedName name="BExB8JO17FF4SEHIRHTKV4CTML00" hidden="1">#REF!</definedName>
    <definedName name="BExB8RGIHGF55E9TI6WM0H6EFV1O" localSheetId="1" hidden="1">#REF!</definedName>
    <definedName name="BExB8RGIHGF55E9TI6WM0H6EFV1O" localSheetId="3" hidden="1">#REF!</definedName>
    <definedName name="BExB8RGIHGF55E9TI6WM0H6EFV1O" hidden="1">#REF!</definedName>
    <definedName name="BExB93W92MP2GQ90PCW6E2DCX0GY" localSheetId="1" hidden="1">#REF!</definedName>
    <definedName name="BExB93W92MP2GQ90PCW6E2DCX0GY" localSheetId="3" hidden="1">#REF!</definedName>
    <definedName name="BExB93W92MP2GQ90PCW6E2DCX0GY" hidden="1">#REF!</definedName>
    <definedName name="BExB9RVF57CMDLU95E31FYZSL7DS" localSheetId="1" hidden="1">#REF!</definedName>
    <definedName name="BExB9RVF57CMDLU95E31FYZSL7DS" localSheetId="3" hidden="1">#REF!</definedName>
    <definedName name="BExB9RVF57CMDLU95E31FYZSL7DS" hidden="1">#REF!</definedName>
    <definedName name="BExBASA8MST3X9KSLY2CEWRXHHPJ" localSheetId="1" hidden="1">#REF!</definedName>
    <definedName name="BExBASA8MST3X9KSLY2CEWRXHHPJ" localSheetId="3" hidden="1">#REF!</definedName>
    <definedName name="BExBASA8MST3X9KSLY2CEWRXHHPJ" hidden="1">#REF!</definedName>
    <definedName name="BExBAXOGOZLH25QPN9H2E7GQ0NBG" localSheetId="1" hidden="1">#REF!</definedName>
    <definedName name="BExBAXOGOZLH25QPN9H2E7GQ0NBG" localSheetId="3" hidden="1">#REF!</definedName>
    <definedName name="BExBAXOGOZLH25QPN9H2E7GQ0NBG" hidden="1">#REF!</definedName>
    <definedName name="BExBB0TU6IOMPHOUVDEIQYILEXYP" localSheetId="1" hidden="1">#REF!</definedName>
    <definedName name="BExBB0TU6IOMPHOUVDEIQYILEXYP" localSheetId="3" hidden="1">#REF!</definedName>
    <definedName name="BExBB0TU6IOMPHOUVDEIQYILEXYP" hidden="1">#REF!</definedName>
    <definedName name="BExBB2X7UA3JX322R7BW5YXF5OWT" localSheetId="4" hidden="1">diszkrét-[1]hier!$A$3:$B$8</definedName>
    <definedName name="BExBB2X7UA3JX322R7BW5YXF5OWT" localSheetId="1" hidden="1">diszkrét-[1]hier!$A$3:$B$8</definedName>
    <definedName name="BExBB2X7UA3JX322R7BW5YXF5OWT" localSheetId="2" hidden="1">diszkrét-[1]hier!$A$3:$B$8</definedName>
    <definedName name="BExBB2X7UA3JX322R7BW5YXF5OWT" localSheetId="5" hidden="1">diszkrét-[1]hier!$A$3:$B$8</definedName>
    <definedName name="BExBB2X7UA3JX322R7BW5YXF5OWT" localSheetId="3" hidden="1">diszkrét-[1]hier!$A$3:$B$8</definedName>
    <definedName name="BExBB2X7UA3JX322R7BW5YXF5OWT" hidden="1">diszkrét-[1]hier!$A$3:$B$8</definedName>
    <definedName name="BExBBBM4EC7368L1I75JBG2AQ8OL" localSheetId="4" hidden="1">#REF!</definedName>
    <definedName name="BExBBBM4EC7368L1I75JBG2AQ8OL" localSheetId="1" hidden="1">#REF!</definedName>
    <definedName name="BExBBBM4EC7368L1I75JBG2AQ8OL" localSheetId="2" hidden="1">#REF!</definedName>
    <definedName name="BExBBBM4EC7368L1I75JBG2AQ8OL" localSheetId="5" hidden="1">#REF!</definedName>
    <definedName name="BExBBBM4EC7368L1I75JBG2AQ8OL" localSheetId="3" hidden="1">#REF!</definedName>
    <definedName name="BExBBBM4EC7368L1I75JBG2AQ8OL" hidden="1">#REF!</definedName>
    <definedName name="BExBBF7RC71P025AXP6DCWKOV1EB" localSheetId="4" hidden="1">#REF!</definedName>
    <definedName name="BExBBF7RC71P025AXP6DCWKOV1EB" localSheetId="1" hidden="1">#REF!</definedName>
    <definedName name="BExBBF7RC71P025AXP6DCWKOV1EB" localSheetId="3" hidden="1">#REF!</definedName>
    <definedName name="BExBBF7RC71P025AXP6DCWKOV1EB" hidden="1">#REF!</definedName>
    <definedName name="BExBBKGGMP8R8EJ0KSKEYYXNGJBO" localSheetId="4" hidden="1">#REF!</definedName>
    <definedName name="BExBBKGGMP8R8EJ0KSKEYYXNGJBO" localSheetId="1" hidden="1">#REF!</definedName>
    <definedName name="BExBBKGGMP8R8EJ0KSKEYYXNGJBO" localSheetId="3" hidden="1">#REF!</definedName>
    <definedName name="BExBBKGGMP8R8EJ0KSKEYYXNGJBO" hidden="1">#REF!</definedName>
    <definedName name="BExBBT5DXN6F3B5INZRLMU8X82QD" localSheetId="4" hidden="1">diszkrét-[1]hier!$A$3:$B$8</definedName>
    <definedName name="BExBBT5DXN6F3B5INZRLMU8X82QD" localSheetId="1" hidden="1">diszkrét-[1]hier!$A$3:$B$8</definedName>
    <definedName name="BExBBT5DXN6F3B5INZRLMU8X82QD" localSheetId="2" hidden="1">diszkrét-[1]hier!$A$3:$B$8</definedName>
    <definedName name="BExBBT5DXN6F3B5INZRLMU8X82QD" localSheetId="5" hidden="1">diszkrét-[1]hier!$A$3:$B$8</definedName>
    <definedName name="BExBBT5DXN6F3B5INZRLMU8X82QD" localSheetId="3" hidden="1">diszkrét-[1]hier!$A$3:$B$8</definedName>
    <definedName name="BExBBT5DXN6F3B5INZRLMU8X82QD" hidden="1">diszkrét-[1]hier!$A$3:$B$8</definedName>
    <definedName name="BExBBTLHYHCT3EH5P2HV7F4DC1N5" localSheetId="4" hidden="1">#REF!</definedName>
    <definedName name="BExBBTLHYHCT3EH5P2HV7F4DC1N5" localSheetId="1" hidden="1">#REF!</definedName>
    <definedName name="BExBBTLHYHCT3EH5P2HV7F4DC1N5" localSheetId="2" hidden="1">#REF!</definedName>
    <definedName name="BExBBTLHYHCT3EH5P2HV7F4DC1N5" localSheetId="5" hidden="1">#REF!</definedName>
    <definedName name="BExBBTLHYHCT3EH5P2HV7F4DC1N5" localSheetId="3" hidden="1">#REF!</definedName>
    <definedName name="BExBBTLHYHCT3EH5P2HV7F4DC1N5" hidden="1">#REF!</definedName>
    <definedName name="BExBC2L60UCI8S5A4UBQPOODC839" localSheetId="4" hidden="1">diszkrét-[1]hier!$A$10:$B$18</definedName>
    <definedName name="BExBC2L60UCI8S5A4UBQPOODC839" localSheetId="1" hidden="1">diszkrét-[1]hier!$A$10:$B$18</definedName>
    <definedName name="BExBC2L60UCI8S5A4UBQPOODC839" localSheetId="2" hidden="1">diszkrét-[1]hier!$A$10:$B$18</definedName>
    <definedName name="BExBC2L60UCI8S5A4UBQPOODC839" localSheetId="5" hidden="1">diszkrét-[1]hier!$A$10:$B$18</definedName>
    <definedName name="BExBC2L60UCI8S5A4UBQPOODC839" localSheetId="3" hidden="1">diszkrét-[1]hier!$A$10:$B$18</definedName>
    <definedName name="BExBC2L60UCI8S5A4UBQPOODC839" hidden="1">diszkrét-[1]hier!$A$10:$B$18</definedName>
    <definedName name="BExBD95BA1RKM9DFEEIJ6SX7JYL4" localSheetId="4" hidden="1">#REF!</definedName>
    <definedName name="BExBD95BA1RKM9DFEEIJ6SX7JYL4" localSheetId="1" hidden="1">#REF!</definedName>
    <definedName name="BExBD95BA1RKM9DFEEIJ6SX7JYL4" localSheetId="2" hidden="1">#REF!</definedName>
    <definedName name="BExBD95BA1RKM9DFEEIJ6SX7JYL4" localSheetId="5" hidden="1">#REF!</definedName>
    <definedName name="BExBD95BA1RKM9DFEEIJ6SX7JYL4" localSheetId="3" hidden="1">#REF!</definedName>
    <definedName name="BExBD95BA1RKM9DFEEIJ6SX7JYL4" hidden="1">#REF!</definedName>
    <definedName name="BExBETXVJV3XHDMMMEJIYE9VZMOC" localSheetId="4" hidden="1">#REF!</definedName>
    <definedName name="BExBETXVJV3XHDMMMEJIYE9VZMOC" localSheetId="1" hidden="1">#REF!</definedName>
    <definedName name="BExBETXVJV3XHDMMMEJIYE9VZMOC" localSheetId="3" hidden="1">#REF!</definedName>
    <definedName name="BExBETXVJV3XHDMMMEJIYE9VZMOC" hidden="1">#REF!</definedName>
    <definedName name="BExCR6TUOJQNLUO2OTVH6DXDVFEC" localSheetId="4" hidden="1">#REF!</definedName>
    <definedName name="BExCR6TUOJQNLUO2OTVH6DXDVFEC" localSheetId="1" hidden="1">#REF!</definedName>
    <definedName name="BExCR6TUOJQNLUO2OTVH6DXDVFEC" localSheetId="3" hidden="1">#REF!</definedName>
    <definedName name="BExCR6TUOJQNLUO2OTVH6DXDVFEC" hidden="1">#REF!</definedName>
    <definedName name="BExCRT09LYNPWWUJJ2IOF6SZ6X5O" localSheetId="1" hidden="1">#REF!</definedName>
    <definedName name="BExCRT09LYNPWWUJJ2IOF6SZ6X5O" localSheetId="3" hidden="1">#REF!</definedName>
    <definedName name="BExCRT09LYNPWWUJJ2IOF6SZ6X5O" hidden="1">#REF!</definedName>
    <definedName name="BExCTAI5F6V50EFJI9K6M7XWT7UK" localSheetId="1" hidden="1">#REF!</definedName>
    <definedName name="BExCTAI5F6V50EFJI9K6M7XWT7UK" localSheetId="3" hidden="1">#REF!</definedName>
    <definedName name="BExCTAI5F6V50EFJI9K6M7XWT7UK" hidden="1">#REF!</definedName>
    <definedName name="BExCTBJYQMUU5K8B0KG4R3TPAWMZ" localSheetId="1" hidden="1">#REF!</definedName>
    <definedName name="BExCTBJYQMUU5K8B0KG4R3TPAWMZ" localSheetId="3" hidden="1">#REF!</definedName>
    <definedName name="BExCTBJYQMUU5K8B0KG4R3TPAWMZ" hidden="1">#REF!</definedName>
    <definedName name="BExCTUQIJP0HMFZ4M11XLXXB9B7K" localSheetId="1" hidden="1">#REF!</definedName>
    <definedName name="BExCTUQIJP0HMFZ4M11XLXXB9B7K" localSheetId="3" hidden="1">#REF!</definedName>
    <definedName name="BExCTUQIJP0HMFZ4M11XLXXB9B7K" hidden="1">#REF!</definedName>
    <definedName name="BExCUP04C9ITN60WDHSBF58IU6ZX" localSheetId="4" hidden="1">diszkrét-[1]hier!$A$3:$B$8</definedName>
    <definedName name="BExCUP04C9ITN60WDHSBF58IU6ZX" localSheetId="1" hidden="1">diszkrét-[1]hier!$A$3:$B$8</definedName>
    <definedName name="BExCUP04C9ITN60WDHSBF58IU6ZX" localSheetId="2" hidden="1">diszkrét-[1]hier!$A$3:$B$8</definedName>
    <definedName name="BExCUP04C9ITN60WDHSBF58IU6ZX" localSheetId="5" hidden="1">diszkrét-[1]hier!$A$3:$B$8</definedName>
    <definedName name="BExCUP04C9ITN60WDHSBF58IU6ZX" localSheetId="3" hidden="1">diszkrét-[1]hier!$A$3:$B$8</definedName>
    <definedName name="BExCUP04C9ITN60WDHSBF58IU6ZX" hidden="1">diszkrét-[1]hier!$A$3:$B$8</definedName>
    <definedName name="BExCVP46M8495FMKC0YPMM6QMDKA" localSheetId="4" hidden="1">#REF!</definedName>
    <definedName name="BExCVP46M8495FMKC0YPMM6QMDKA" localSheetId="1" hidden="1">#REF!</definedName>
    <definedName name="BExCVP46M8495FMKC0YPMM6QMDKA" localSheetId="2" hidden="1">#REF!</definedName>
    <definedName name="BExCVP46M8495FMKC0YPMM6QMDKA" localSheetId="5" hidden="1">#REF!</definedName>
    <definedName name="BExCVP46M8495FMKC0YPMM6QMDKA" localSheetId="3" hidden="1">#REF!</definedName>
    <definedName name="BExCVP46M8495FMKC0YPMM6QMDKA" hidden="1">#REF!</definedName>
    <definedName name="BExCWAZT0UOXFDVBK1MMR37V9Y61" localSheetId="4" hidden="1">#REF!</definedName>
    <definedName name="BExCWAZT0UOXFDVBK1MMR37V9Y61" localSheetId="1" hidden="1">#REF!</definedName>
    <definedName name="BExCWAZT0UOXFDVBK1MMR37V9Y61" localSheetId="3" hidden="1">#REF!</definedName>
    <definedName name="BExCWAZT0UOXFDVBK1MMR37V9Y61" hidden="1">#REF!</definedName>
    <definedName name="BExCWAZTQ8RZS8O1KHQA6AZHT5W9" localSheetId="4" hidden="1">#REF!</definedName>
    <definedName name="BExCWAZTQ8RZS8O1KHQA6AZHT5W9" localSheetId="1" hidden="1">#REF!</definedName>
    <definedName name="BExCWAZTQ8RZS8O1KHQA6AZHT5W9" localSheetId="3" hidden="1">#REF!</definedName>
    <definedName name="BExCWAZTQ8RZS8O1KHQA6AZHT5W9" hidden="1">#REF!</definedName>
    <definedName name="BExCWTFA02ITU9TLNCYJX4R0MRG1" localSheetId="4" hidden="1">halmozott-[1]hier!$A$3:$B$8</definedName>
    <definedName name="BExCWTFA02ITU9TLNCYJX4R0MRG1" localSheetId="1" hidden="1">halmozott-[1]hier!$A$3:$B$8</definedName>
    <definedName name="BExCWTFA02ITU9TLNCYJX4R0MRG1" localSheetId="2" hidden="1">halmozott-[1]hier!$A$3:$B$8</definedName>
    <definedName name="BExCWTFA02ITU9TLNCYJX4R0MRG1" localSheetId="5" hidden="1">halmozott-[1]hier!$A$3:$B$8</definedName>
    <definedName name="BExCWTFA02ITU9TLNCYJX4R0MRG1" localSheetId="3" hidden="1">halmozott-[1]hier!$A$3:$B$8</definedName>
    <definedName name="BExCWTFA02ITU9TLNCYJX4R0MRG1" hidden="1">halmozott-[1]hier!$A$3:$B$8</definedName>
    <definedName name="BExCXLAQMSFO5AG7C5FYZWQ5ZQZO" localSheetId="4" hidden="1">#REF!</definedName>
    <definedName name="BExCXLAQMSFO5AG7C5FYZWQ5ZQZO" localSheetId="1" hidden="1">#REF!</definedName>
    <definedName name="BExCXLAQMSFO5AG7C5FYZWQ5ZQZO" localSheetId="2" hidden="1">#REF!</definedName>
    <definedName name="BExCXLAQMSFO5AG7C5FYZWQ5ZQZO" localSheetId="5" hidden="1">#REF!</definedName>
    <definedName name="BExCXLAQMSFO5AG7C5FYZWQ5ZQZO" localSheetId="3" hidden="1">#REF!</definedName>
    <definedName name="BExCXLAQMSFO5AG7C5FYZWQ5ZQZO" hidden="1">#REF!</definedName>
    <definedName name="BExCXM1SO1G2R8CK8A5NPXZZV9E5" localSheetId="4" hidden="1">#REF!</definedName>
    <definedName name="BExCXM1SO1G2R8CK8A5NPXZZV9E5" localSheetId="1" hidden="1">#REF!</definedName>
    <definedName name="BExCXM1SO1G2R8CK8A5NPXZZV9E5" localSheetId="3" hidden="1">#REF!</definedName>
    <definedName name="BExCXM1SO1G2R8CK8A5NPXZZV9E5" hidden="1">#REF!</definedName>
    <definedName name="BExCY3VOMJ8HBXHVE09KAJQWRFP4" localSheetId="4" hidden="1">#REF!</definedName>
    <definedName name="BExCY3VOMJ8HBXHVE09KAJQWRFP4" localSheetId="1" hidden="1">#REF!</definedName>
    <definedName name="BExCY3VOMJ8HBXHVE09KAJQWRFP4" localSheetId="3" hidden="1">#REF!</definedName>
    <definedName name="BExCY3VOMJ8HBXHVE09KAJQWRFP4" hidden="1">#REF!</definedName>
    <definedName name="BExCY4HAK47K7FYUW243HVW6G7J2" localSheetId="1" hidden="1">#REF!</definedName>
    <definedName name="BExCY4HAK47K7FYUW243HVW6G7J2" localSheetId="3" hidden="1">#REF!</definedName>
    <definedName name="BExCY4HAK47K7FYUW243HVW6G7J2" hidden="1">#REF!</definedName>
    <definedName name="BExCYPWN8DXRPHH33ICQI32FLWXH" localSheetId="1" hidden="1">#REF!</definedName>
    <definedName name="BExCYPWN8DXRPHH33ICQI32FLWXH" localSheetId="3" hidden="1">#REF!</definedName>
    <definedName name="BExCYPWN8DXRPHH33ICQI32FLWXH" hidden="1">#REF!</definedName>
    <definedName name="BExCZ98OI6T0JIX3J8O3KTZ0T68G" localSheetId="1" hidden="1">#REF!</definedName>
    <definedName name="BExCZ98OI6T0JIX3J8O3KTZ0T68G" localSheetId="3" hidden="1">#REF!</definedName>
    <definedName name="BExCZ98OI6T0JIX3J8O3KTZ0T68G" hidden="1">#REF!</definedName>
    <definedName name="BExD00TAYL8DS62HXIYHQH7TNH9K" localSheetId="1" hidden="1">#REF!</definedName>
    <definedName name="BExD00TAYL8DS62HXIYHQH7TNH9K" localSheetId="3" hidden="1">#REF!</definedName>
    <definedName name="BExD00TAYL8DS62HXIYHQH7TNH9K" hidden="1">#REF!</definedName>
    <definedName name="BExD05WLIPSFPIVKN3QV7B5JAEPS" localSheetId="1" hidden="1">#REF!</definedName>
    <definedName name="BExD05WLIPSFPIVKN3QV7B5JAEPS" localSheetId="3" hidden="1">#REF!</definedName>
    <definedName name="BExD05WLIPSFPIVKN3QV7B5JAEPS" hidden="1">#REF!</definedName>
    <definedName name="BExD0M8NZ0S6Q9V5OE30SMA6BV3V" localSheetId="1" hidden="1">#REF!</definedName>
    <definedName name="BExD0M8NZ0S6Q9V5OE30SMA6BV3V" localSheetId="3" hidden="1">#REF!</definedName>
    <definedName name="BExD0M8NZ0S6Q9V5OE30SMA6BV3V" hidden="1">#REF!</definedName>
    <definedName name="BExD1JCVENM5K8OLJP6USSFRX8KE" localSheetId="1" hidden="1">#REF!</definedName>
    <definedName name="BExD1JCVENM5K8OLJP6USSFRX8KE" localSheetId="3" hidden="1">#REF!</definedName>
    <definedName name="BExD1JCVENM5K8OLJP6USSFRX8KE" hidden="1">#REF!</definedName>
    <definedName name="BExD21C9QYQH3GAL1RPMUXZU8MXX" localSheetId="4" hidden="1">Zárólétszám - Closing [2]headcount!$G$6:$H$6</definedName>
    <definedName name="BExD21C9QYQH3GAL1RPMUXZU8MXX" localSheetId="1" hidden="1">Zárólétszám - Closing [2]headcount!$G$6:$H$6</definedName>
    <definedName name="BExD21C9QYQH3GAL1RPMUXZU8MXX" localSheetId="2" hidden="1">Zárólétszám - Closing [2]headcount!$G$6:$H$6</definedName>
    <definedName name="BExD21C9QYQH3GAL1RPMUXZU8MXX" localSheetId="5" hidden="1">Zárólétszám - Closing [2]headcount!$G$6:$H$6</definedName>
    <definedName name="BExD21C9QYQH3GAL1RPMUXZU8MXX" localSheetId="3" hidden="1">Zárólétszám - Closing [2]headcount!$G$6:$H$6</definedName>
    <definedName name="BExD21C9QYQH3GAL1RPMUXZU8MXX" hidden="1">Zárólétszám - Closing [2]headcount!$G$6:$H$6</definedName>
    <definedName name="BExD35SPY0GX6YEZFRZ9OV9WPIY5" localSheetId="4" hidden="1">#REF!</definedName>
    <definedName name="BExD35SPY0GX6YEZFRZ9OV9WPIY5" localSheetId="1" hidden="1">#REF!</definedName>
    <definedName name="BExD35SPY0GX6YEZFRZ9OV9WPIY5" localSheetId="2" hidden="1">#REF!</definedName>
    <definedName name="BExD35SPY0GX6YEZFRZ9OV9WPIY5" localSheetId="5" hidden="1">#REF!</definedName>
    <definedName name="BExD35SPY0GX6YEZFRZ9OV9WPIY5" localSheetId="3" hidden="1">#REF!</definedName>
    <definedName name="BExD35SPY0GX6YEZFRZ9OV9WPIY5" hidden="1">#REF!</definedName>
    <definedName name="BExD3W0VBK4KFW5TPN38XL2QT88B" localSheetId="4" hidden="1">#REF!</definedName>
    <definedName name="BExD3W0VBK4KFW5TPN38XL2QT88B" localSheetId="1" hidden="1">#REF!</definedName>
    <definedName name="BExD3W0VBK4KFW5TPN38XL2QT88B" localSheetId="3" hidden="1">#REF!</definedName>
    <definedName name="BExD3W0VBK4KFW5TPN38XL2QT88B" hidden="1">#REF!</definedName>
    <definedName name="BExD40YTZCAUOISJP7WGTAKB7KTS" localSheetId="4" hidden="1">#REF!</definedName>
    <definedName name="BExD40YTZCAUOISJP7WGTAKB7KTS" localSheetId="1" hidden="1">#REF!</definedName>
    <definedName name="BExD40YTZCAUOISJP7WGTAKB7KTS" localSheetId="3" hidden="1">#REF!</definedName>
    <definedName name="BExD40YTZCAUOISJP7WGTAKB7KTS" hidden="1">#REF!</definedName>
    <definedName name="BExD4BGGSRL0NGZ8QG4R305LT9WM" localSheetId="1" hidden="1">#REF!</definedName>
    <definedName name="BExD4BGGSRL0NGZ8QG4R305LT9WM" localSheetId="3" hidden="1">#REF!</definedName>
    <definedName name="BExD4BGGSRL0NGZ8QG4R305LT9WM" hidden="1">#REF!</definedName>
    <definedName name="BExD4FYBGKBMLVE22FNJOVSM7FM3" localSheetId="1" hidden="1">#REF!</definedName>
    <definedName name="BExD4FYBGKBMLVE22FNJOVSM7FM3" localSheetId="3" hidden="1">#REF!</definedName>
    <definedName name="BExD4FYBGKBMLVE22FNJOVSM7FM3" hidden="1">#REF!</definedName>
    <definedName name="BExD4IY61XG48849OFEWN0IRVXWW" localSheetId="1" hidden="1">#REF!</definedName>
    <definedName name="BExD4IY61XG48849OFEWN0IRVXWW" localSheetId="3" hidden="1">#REF!</definedName>
    <definedName name="BExD4IY61XG48849OFEWN0IRVXWW" hidden="1">#REF!</definedName>
    <definedName name="BExD5610TUVOQPJKP6N5TH6ETJYC" localSheetId="1" hidden="1">#REF!</definedName>
    <definedName name="BExD5610TUVOQPJKP6N5TH6ETJYC" localSheetId="3" hidden="1">#REF!</definedName>
    <definedName name="BExD5610TUVOQPJKP6N5TH6ETJYC" hidden="1">#REF!</definedName>
    <definedName name="BExD6IFGV5COGNE4WWMWQPIS9JUY" localSheetId="4" hidden="1">diszkrét-[1]hier!$A$21:$U$627</definedName>
    <definedName name="BExD6IFGV5COGNE4WWMWQPIS9JUY" localSheetId="1" hidden="1">diszkrét-[1]hier!$A$21:$U$627</definedName>
    <definedName name="BExD6IFGV5COGNE4WWMWQPIS9JUY" localSheetId="2" hidden="1">diszkrét-[1]hier!$A$21:$U$627</definedName>
    <definedName name="BExD6IFGV5COGNE4WWMWQPIS9JUY" localSheetId="5" hidden="1">diszkrét-[1]hier!$A$21:$U$627</definedName>
    <definedName name="BExD6IFGV5COGNE4WWMWQPIS9JUY" localSheetId="3" hidden="1">diszkrét-[1]hier!$A$21:$U$627</definedName>
    <definedName name="BExD6IFGV5COGNE4WWMWQPIS9JUY" hidden="1">diszkrét-[1]hier!$A$21:$U$627</definedName>
    <definedName name="BExD7NS9C1RQDP6SNLS20FAI0H55" localSheetId="4" hidden="1">#REF!</definedName>
    <definedName name="BExD7NS9C1RQDP6SNLS20FAI0H55" localSheetId="1" hidden="1">#REF!</definedName>
    <definedName name="BExD7NS9C1RQDP6SNLS20FAI0H55" localSheetId="2" hidden="1">#REF!</definedName>
    <definedName name="BExD7NS9C1RQDP6SNLS20FAI0H55" localSheetId="5" hidden="1">#REF!</definedName>
    <definedName name="BExD7NS9C1RQDP6SNLS20FAI0H55" localSheetId="3" hidden="1">#REF!</definedName>
    <definedName name="BExD7NS9C1RQDP6SNLS20FAI0H55" hidden="1">#REF!</definedName>
    <definedName name="BExD885XPFDP1SHQRT8DQZTZUINK" localSheetId="4" hidden="1">#REF!</definedName>
    <definedName name="BExD885XPFDP1SHQRT8DQZTZUINK" localSheetId="1" hidden="1">#REF!</definedName>
    <definedName name="BExD885XPFDP1SHQRT8DQZTZUINK" localSheetId="3" hidden="1">#REF!</definedName>
    <definedName name="BExD885XPFDP1SHQRT8DQZTZUINK" hidden="1">#REF!</definedName>
    <definedName name="BExD8PEA3H0ROM9N4LVMA036W1DO" localSheetId="4" hidden="1">#REF!</definedName>
    <definedName name="BExD8PEA3H0ROM9N4LVMA036W1DO" localSheetId="1" hidden="1">#REF!</definedName>
    <definedName name="BExD8PEA3H0ROM9N4LVMA036W1DO" localSheetId="3" hidden="1">#REF!</definedName>
    <definedName name="BExD8PEA3H0ROM9N4LVMA036W1DO" hidden="1">#REF!</definedName>
    <definedName name="BExD93S6171UYIMFSI1JNCUJ1VER" localSheetId="4" hidden="1">diszkrét-[1]hier!$A$20:$U$449</definedName>
    <definedName name="BExD93S6171UYIMFSI1JNCUJ1VER" localSheetId="1" hidden="1">diszkrét-[1]hier!$A$20:$U$449</definedName>
    <definedName name="BExD93S6171UYIMFSI1JNCUJ1VER" localSheetId="2" hidden="1">diszkrét-[1]hier!$A$20:$U$449</definedName>
    <definedName name="BExD93S6171UYIMFSI1JNCUJ1VER" localSheetId="5" hidden="1">diszkrét-[1]hier!$A$20:$U$449</definedName>
    <definedName name="BExD93S6171UYIMFSI1JNCUJ1VER" localSheetId="3" hidden="1">diszkrét-[1]hier!$A$20:$U$449</definedName>
    <definedName name="BExD93S6171UYIMFSI1JNCUJ1VER" hidden="1">diszkrét-[1]hier!$A$20:$U$449</definedName>
    <definedName name="BExD9OBDQ3NFBDZZLYIR2HZGB6A9" localSheetId="4" hidden="1">#REF!</definedName>
    <definedName name="BExD9OBDQ3NFBDZZLYIR2HZGB6A9" localSheetId="1" hidden="1">#REF!</definedName>
    <definedName name="BExD9OBDQ3NFBDZZLYIR2HZGB6A9" localSheetId="2" hidden="1">#REF!</definedName>
    <definedName name="BExD9OBDQ3NFBDZZLYIR2HZGB6A9" localSheetId="5" hidden="1">#REF!</definedName>
    <definedName name="BExD9OBDQ3NFBDZZLYIR2HZGB6A9" localSheetId="3" hidden="1">#REF!</definedName>
    <definedName name="BExD9OBDQ3NFBDZZLYIR2HZGB6A9" hidden="1">#REF!</definedName>
    <definedName name="BExDAAN44XB4LYFRY79AGKZ0PQUC" localSheetId="4" hidden="1">#REF!</definedName>
    <definedName name="BExDAAN44XB4LYFRY79AGKZ0PQUC" localSheetId="1" hidden="1">#REF!</definedName>
    <definedName name="BExDAAN44XB4LYFRY79AGKZ0PQUC" localSheetId="3" hidden="1">#REF!</definedName>
    <definedName name="BExDAAN44XB4LYFRY79AGKZ0PQUC" hidden="1">#REF!</definedName>
    <definedName name="BExDAJMTNRW84XTK80ANU8938X4M" localSheetId="4" hidden="1">#REF!</definedName>
    <definedName name="BExDAJMTNRW84XTK80ANU8938X4M" localSheetId="1" hidden="1">#REF!</definedName>
    <definedName name="BExDAJMTNRW84XTK80ANU8938X4M" localSheetId="3" hidden="1">#REF!</definedName>
    <definedName name="BExDAJMTNRW84XTK80ANU8938X4M" hidden="1">#REF!</definedName>
    <definedName name="BExDAMRZLFFLKOWFP2YONP5Y1JWD" localSheetId="1" hidden="1">#REF!</definedName>
    <definedName name="BExDAMRZLFFLKOWFP2YONP5Y1JWD" localSheetId="3" hidden="1">#REF!</definedName>
    <definedName name="BExDAMRZLFFLKOWFP2YONP5Y1JWD" hidden="1">#REF!</definedName>
    <definedName name="BExDAS0WJ0E5WIM93IN5FUYILGHO" localSheetId="1" hidden="1">#REF!</definedName>
    <definedName name="BExDAS0WJ0E5WIM93IN5FUYILGHO" localSheetId="3" hidden="1">#REF!</definedName>
    <definedName name="BExDAS0WJ0E5WIM93IN5FUYILGHO" hidden="1">#REF!</definedName>
    <definedName name="BExDBE1V8HNH1SV24MOJ1L2N9EFD" localSheetId="4" hidden="1">HR riport - HR [3]Report!$D$39:$E$44</definedName>
    <definedName name="BExDBE1V8HNH1SV24MOJ1L2N9EFD" localSheetId="1" hidden="1">HR riport - HR [3]Report!$D$39:$E$44</definedName>
    <definedName name="BExDBE1V8HNH1SV24MOJ1L2N9EFD" localSheetId="2" hidden="1">HR riport - HR [3]Report!$D$39:$E$44</definedName>
    <definedName name="BExDBE1V8HNH1SV24MOJ1L2N9EFD" localSheetId="5" hidden="1">HR riport - HR [3]Report!$D$39:$E$44</definedName>
    <definedName name="BExDBE1V8HNH1SV24MOJ1L2N9EFD" localSheetId="3" hidden="1">HR riport - HR [3]Report!$D$39:$E$44</definedName>
    <definedName name="BExDBE1V8HNH1SV24MOJ1L2N9EFD" hidden="1">HR riport - HR [3]Report!$D$39:$E$44</definedName>
    <definedName name="BExEO9IQTFXWTSRV0LUARNY26PJ3" localSheetId="4" hidden="1">#REF!</definedName>
    <definedName name="BExEO9IQTFXWTSRV0LUARNY26PJ3" localSheetId="1" hidden="1">#REF!</definedName>
    <definedName name="BExEO9IQTFXWTSRV0LUARNY26PJ3" localSheetId="2" hidden="1">#REF!</definedName>
    <definedName name="BExEO9IQTFXWTSRV0LUARNY26PJ3" localSheetId="5" hidden="1">#REF!</definedName>
    <definedName name="BExEO9IQTFXWTSRV0LUARNY26PJ3" localSheetId="3" hidden="1">#REF!</definedName>
    <definedName name="BExEO9IQTFXWTSRV0LUARNY26PJ3" hidden="1">#REF!</definedName>
    <definedName name="BExEOYP3Z0MH4SIZOYHHQMQSCG72" localSheetId="4" hidden="1">#REF!</definedName>
    <definedName name="BExEOYP3Z0MH4SIZOYHHQMQSCG72" localSheetId="1" hidden="1">#REF!</definedName>
    <definedName name="BExEOYP3Z0MH4SIZOYHHQMQSCG72" localSheetId="3" hidden="1">#REF!</definedName>
    <definedName name="BExEOYP3Z0MH4SIZOYHHQMQSCG72" hidden="1">#REF!</definedName>
    <definedName name="BExEP5W1618VIW4V21VWJRKVMTXU" localSheetId="4" hidden="1">#REF!</definedName>
    <definedName name="BExEP5W1618VIW4V21VWJRKVMTXU" localSheetId="1" hidden="1">#REF!</definedName>
    <definedName name="BExEP5W1618VIW4V21VWJRKVMTXU" localSheetId="3" hidden="1">#REF!</definedName>
    <definedName name="BExEP5W1618VIW4V21VWJRKVMTXU" hidden="1">#REF!</definedName>
    <definedName name="BExEPNKMU7WPQATUOB2NLIGRELP0" localSheetId="1" hidden="1">#REF!</definedName>
    <definedName name="BExEPNKMU7WPQATUOB2NLIGRELP0" localSheetId="3" hidden="1">#REF!</definedName>
    <definedName name="BExEPNKMU7WPQATUOB2NLIGRELP0" hidden="1">#REF!</definedName>
    <definedName name="BExEQB90NE4XHZKL1L57KJMEXLGL" localSheetId="4" hidden="1">diszkrét-[1]hier!$A$20:$U$491</definedName>
    <definedName name="BExEQB90NE4XHZKL1L57KJMEXLGL" localSheetId="1" hidden="1">diszkrét-[1]hier!$A$20:$U$491</definedName>
    <definedName name="BExEQB90NE4XHZKL1L57KJMEXLGL" localSheetId="2" hidden="1">diszkrét-[1]hier!$A$20:$U$491</definedName>
    <definedName name="BExEQB90NE4XHZKL1L57KJMEXLGL" localSheetId="5" hidden="1">diszkrét-[1]hier!$A$20:$U$491</definedName>
    <definedName name="BExEQB90NE4XHZKL1L57KJMEXLGL" localSheetId="3" hidden="1">diszkrét-[1]hier!$A$20:$U$491</definedName>
    <definedName name="BExEQB90NE4XHZKL1L57KJMEXLGL" hidden="1">diszkrét-[1]hier!$A$20:$U$491</definedName>
    <definedName name="BExEQX9ZGPOSJ3TWIVUAXDM1A4ZY" localSheetId="4" hidden="1">#REF!</definedName>
    <definedName name="BExEQX9ZGPOSJ3TWIVUAXDM1A4ZY" localSheetId="1" hidden="1">#REF!</definedName>
    <definedName name="BExEQX9ZGPOSJ3TWIVUAXDM1A4ZY" localSheetId="2" hidden="1">#REF!</definedName>
    <definedName name="BExEQX9ZGPOSJ3TWIVUAXDM1A4ZY" localSheetId="5" hidden="1">#REF!</definedName>
    <definedName name="BExEQX9ZGPOSJ3TWIVUAXDM1A4ZY" localSheetId="3" hidden="1">#REF!</definedName>
    <definedName name="BExEQX9ZGPOSJ3TWIVUAXDM1A4ZY" hidden="1">#REF!</definedName>
    <definedName name="BExERE7JD90UCD2TNEWZQ4HZR6GP" localSheetId="4" hidden="1">#REF!</definedName>
    <definedName name="BExERE7JD90UCD2TNEWZQ4HZR6GP" localSheetId="1" hidden="1">#REF!</definedName>
    <definedName name="BExERE7JD90UCD2TNEWZQ4HZR6GP" localSheetId="3" hidden="1">#REF!</definedName>
    <definedName name="BExERE7JD90UCD2TNEWZQ4HZR6GP" hidden="1">#REF!</definedName>
    <definedName name="BExES8HAI3YD6QT1ED5IIBECEGP1" localSheetId="4" hidden="1">diszkrét-[1]hier!$A$10:$B$17</definedName>
    <definedName name="BExES8HAI3YD6QT1ED5IIBECEGP1" localSheetId="1" hidden="1">diszkrét-[1]hier!$A$10:$B$17</definedName>
    <definedName name="BExES8HAI3YD6QT1ED5IIBECEGP1" localSheetId="2" hidden="1">diszkrét-[1]hier!$A$10:$B$17</definedName>
    <definedName name="BExES8HAI3YD6QT1ED5IIBECEGP1" localSheetId="5" hidden="1">diszkrét-[1]hier!$A$10:$B$17</definedName>
    <definedName name="BExES8HAI3YD6QT1ED5IIBECEGP1" localSheetId="3" hidden="1">diszkrét-[1]hier!$A$10:$B$17</definedName>
    <definedName name="BExES8HAI3YD6QT1ED5IIBECEGP1" hidden="1">diszkrét-[1]hier!$A$10:$B$17</definedName>
    <definedName name="BExESG4BJZNX76PKQ6IB6R34U0WT" localSheetId="4" hidden="1">#REF!</definedName>
    <definedName name="BExESG4BJZNX76PKQ6IB6R34U0WT" localSheetId="1" hidden="1">#REF!</definedName>
    <definedName name="BExESG4BJZNX76PKQ6IB6R34U0WT" localSheetId="2" hidden="1">#REF!</definedName>
    <definedName name="BExESG4BJZNX76PKQ6IB6R34U0WT" localSheetId="5" hidden="1">#REF!</definedName>
    <definedName name="BExESG4BJZNX76PKQ6IB6R34U0WT" localSheetId="3" hidden="1">#REF!</definedName>
    <definedName name="BExESG4BJZNX76PKQ6IB6R34U0WT" hidden="1">#REF!</definedName>
    <definedName name="BExET6SLWIILRE4SFBXRA1M5TS2E" localSheetId="4" hidden="1">#REF!</definedName>
    <definedName name="BExET6SLWIILRE4SFBXRA1M5TS2E" localSheetId="1" hidden="1">#REF!</definedName>
    <definedName name="BExET6SLWIILRE4SFBXRA1M5TS2E" localSheetId="3" hidden="1">#REF!</definedName>
    <definedName name="BExET6SLWIILRE4SFBXRA1M5TS2E" hidden="1">#REF!</definedName>
    <definedName name="BExETBW17LD7AX0PGS0OUEDM0NEU" localSheetId="4" hidden="1">#REF!</definedName>
    <definedName name="BExETBW17LD7AX0PGS0OUEDM0NEU" localSheetId="1" hidden="1">#REF!</definedName>
    <definedName name="BExETBW17LD7AX0PGS0OUEDM0NEU" localSheetId="3" hidden="1">#REF!</definedName>
    <definedName name="BExETBW17LD7AX0PGS0OUEDM0NEU" hidden="1">#REF!</definedName>
    <definedName name="BExETH4Y73HMZPB5NYR43D965H62" localSheetId="1" hidden="1">#REF!</definedName>
    <definedName name="BExETH4Y73HMZPB5NYR43D965H62" localSheetId="3" hidden="1">#REF!</definedName>
    <definedName name="BExETH4Y73HMZPB5NYR43D965H62" hidden="1">#REF!</definedName>
    <definedName name="BExETR117R2JK6NY7H1N7U1E1B62" localSheetId="4" hidden="1">halmozott-[1]hier!$A$3:$B$8</definedName>
    <definedName name="BExETR117R2JK6NY7H1N7U1E1B62" localSheetId="1" hidden="1">halmozott-[1]hier!$A$3:$B$8</definedName>
    <definedName name="BExETR117R2JK6NY7H1N7U1E1B62" localSheetId="2" hidden="1">halmozott-[1]hier!$A$3:$B$8</definedName>
    <definedName name="BExETR117R2JK6NY7H1N7U1E1B62" localSheetId="5" hidden="1">halmozott-[1]hier!$A$3:$B$8</definedName>
    <definedName name="BExETR117R2JK6NY7H1N7U1E1B62" localSheetId="3" hidden="1">halmozott-[1]hier!$A$3:$B$8</definedName>
    <definedName name="BExETR117R2JK6NY7H1N7U1E1B62" hidden="1">halmozott-[1]hier!$A$3:$B$8</definedName>
    <definedName name="BExEU3WXLLSEEJHWJ7TXFETSZDTA" localSheetId="4" hidden="1">#REF!</definedName>
    <definedName name="BExEU3WXLLSEEJHWJ7TXFETSZDTA" localSheetId="1" hidden="1">#REF!</definedName>
    <definedName name="BExEU3WXLLSEEJHWJ7TXFETSZDTA" localSheetId="2" hidden="1">#REF!</definedName>
    <definedName name="BExEU3WXLLSEEJHWJ7TXFETSZDTA" localSheetId="5" hidden="1">#REF!</definedName>
    <definedName name="BExEU3WXLLSEEJHWJ7TXFETSZDTA" localSheetId="3" hidden="1">#REF!</definedName>
    <definedName name="BExEU3WXLLSEEJHWJ7TXFETSZDTA" hidden="1">#REF!</definedName>
    <definedName name="BExEWIZ3H5VD8MIV6A83OLI8BF0Z" localSheetId="4" hidden="1">#REF!</definedName>
    <definedName name="BExEWIZ3H5VD8MIV6A83OLI8BF0Z" localSheetId="1" hidden="1">#REF!</definedName>
    <definedName name="BExEWIZ3H5VD8MIV6A83OLI8BF0Z" localSheetId="3" hidden="1">#REF!</definedName>
    <definedName name="BExEWIZ3H5VD8MIV6A83OLI8BF0Z" hidden="1">#REF!</definedName>
    <definedName name="BExEX678FRT2GQCI1MW6F71R7AJ4" localSheetId="4" hidden="1">#REF!</definedName>
    <definedName name="BExEX678FRT2GQCI1MW6F71R7AJ4" localSheetId="1" hidden="1">#REF!</definedName>
    <definedName name="BExEX678FRT2GQCI1MW6F71R7AJ4" localSheetId="3" hidden="1">#REF!</definedName>
    <definedName name="BExEX678FRT2GQCI1MW6F71R7AJ4" hidden="1">#REF!</definedName>
    <definedName name="BExEX97595F353J2JWO673JG86R7" localSheetId="1" hidden="1">#REF!</definedName>
    <definedName name="BExEX97595F353J2JWO673JG86R7" localSheetId="3" hidden="1">#REF!</definedName>
    <definedName name="BExEX97595F353J2JWO673JG86R7" hidden="1">#REF!</definedName>
    <definedName name="BExEXLS9DE148VHK719PLRT92K9P" localSheetId="1" hidden="1">#REF!</definedName>
    <definedName name="BExEXLS9DE148VHK719PLRT92K9P" localSheetId="3" hidden="1">#REF!</definedName>
    <definedName name="BExEXLS9DE148VHK719PLRT92K9P" hidden="1">#REF!</definedName>
    <definedName name="BExEXT4P6YX5ESJNPGANSM8NL4GZ" localSheetId="1" hidden="1">#REF!</definedName>
    <definedName name="BExEXT4P6YX5ESJNPGANSM8NL4GZ" localSheetId="3" hidden="1">#REF!</definedName>
    <definedName name="BExEXT4P6YX5ESJNPGANSM8NL4GZ" hidden="1">#REF!</definedName>
    <definedName name="BExEYIWFK7TNLW9A5EPWD45GFS47" localSheetId="1" hidden="1">#REF!</definedName>
    <definedName name="BExEYIWFK7TNLW9A5EPWD45GFS47" localSheetId="3" hidden="1">#REF!</definedName>
    <definedName name="BExEYIWFK7TNLW9A5EPWD45GFS47" hidden="1">#REF!</definedName>
    <definedName name="BExEYMCM58DOYCNOONQ3ZAZWQSQW" localSheetId="1" hidden="1">#REF!</definedName>
    <definedName name="BExEYMCM58DOYCNOONQ3ZAZWQSQW" localSheetId="3" hidden="1">#REF!</definedName>
    <definedName name="BExEYMCM58DOYCNOONQ3ZAZWQSQW" hidden="1">#REF!</definedName>
    <definedName name="BExEZ7BQ7H0DH02VYQJCCKL2QQWE" localSheetId="4" hidden="1">diszkrét-[1]hier!$A$10:$B$18</definedName>
    <definedName name="BExEZ7BQ7H0DH02VYQJCCKL2QQWE" localSheetId="1" hidden="1">diszkrét-[1]hier!$A$10:$B$18</definedName>
    <definedName name="BExEZ7BQ7H0DH02VYQJCCKL2QQWE" localSheetId="2" hidden="1">diszkrét-[1]hier!$A$10:$B$18</definedName>
    <definedName name="BExEZ7BQ7H0DH02VYQJCCKL2QQWE" localSheetId="5" hidden="1">diszkrét-[1]hier!$A$10:$B$18</definedName>
    <definedName name="BExEZ7BQ7H0DH02VYQJCCKL2QQWE" localSheetId="3" hidden="1">diszkrét-[1]hier!$A$10:$B$18</definedName>
    <definedName name="BExEZ7BQ7H0DH02VYQJCCKL2QQWE" hidden="1">diszkrét-[1]hier!$A$10:$B$18</definedName>
    <definedName name="BExEZF9Q0V1Z6BA18JY0I9V5NSC3" localSheetId="4" hidden="1">#REF!</definedName>
    <definedName name="BExEZF9Q0V1Z6BA18JY0I9V5NSC3" localSheetId="1" hidden="1">#REF!</definedName>
    <definedName name="BExEZF9Q0V1Z6BA18JY0I9V5NSC3" localSheetId="2" hidden="1">#REF!</definedName>
    <definedName name="BExEZF9Q0V1Z6BA18JY0I9V5NSC3" localSheetId="5" hidden="1">#REF!</definedName>
    <definedName name="BExEZF9Q0V1Z6BA18JY0I9V5NSC3" localSheetId="3" hidden="1">#REF!</definedName>
    <definedName name="BExEZF9Q0V1Z6BA18JY0I9V5NSC3" hidden="1">#REF!</definedName>
    <definedName name="BExEZZY7A9BY97C0Y1CBXOMRWK1C" localSheetId="4" hidden="1">#REF!</definedName>
    <definedName name="BExEZZY7A9BY97C0Y1CBXOMRWK1C" localSheetId="1" hidden="1">#REF!</definedName>
    <definedName name="BExEZZY7A9BY97C0Y1CBXOMRWK1C" localSheetId="3" hidden="1">#REF!</definedName>
    <definedName name="BExEZZY7A9BY97C0Y1CBXOMRWK1C" hidden="1">#REF!</definedName>
    <definedName name="BExF0XYQXTQ7G4IZXQDRHASO1JCP" localSheetId="4" hidden="1">#REF!</definedName>
    <definedName name="BExF0XYQXTQ7G4IZXQDRHASO1JCP" localSheetId="1" hidden="1">#REF!</definedName>
    <definedName name="BExF0XYQXTQ7G4IZXQDRHASO1JCP" localSheetId="3" hidden="1">#REF!</definedName>
    <definedName name="BExF0XYQXTQ7G4IZXQDRHASO1JCP" hidden="1">#REF!</definedName>
    <definedName name="BExF10IEYRVT9OSFIUGUZ3OH1EHE" localSheetId="1" hidden="1">#REF!</definedName>
    <definedName name="BExF10IEYRVT9OSFIUGUZ3OH1EHE" localSheetId="3" hidden="1">#REF!</definedName>
    <definedName name="BExF10IEYRVT9OSFIUGUZ3OH1EHE" hidden="1">#REF!</definedName>
    <definedName name="BExF15WLCSJSIGIQGJ739Y9WF2ZF" localSheetId="1" hidden="1">#REF!</definedName>
    <definedName name="BExF15WLCSJSIGIQGJ739Y9WF2ZF" localSheetId="3" hidden="1">#REF!</definedName>
    <definedName name="BExF15WLCSJSIGIQGJ739Y9WF2ZF" hidden="1">#REF!</definedName>
    <definedName name="BExF1TFIAK87WAN9EKDRW1PGB1L1" localSheetId="1" hidden="1">#REF!</definedName>
    <definedName name="BExF1TFIAK87WAN9EKDRW1PGB1L1" localSheetId="3" hidden="1">#REF!</definedName>
    <definedName name="BExF1TFIAK87WAN9EKDRW1PGB1L1" hidden="1">#REF!</definedName>
    <definedName name="BExF1XH932HVF8DA5LODCJOOK5EK" localSheetId="1" hidden="1">#REF!</definedName>
    <definedName name="BExF1XH932HVF8DA5LODCJOOK5EK" localSheetId="3" hidden="1">#REF!</definedName>
    <definedName name="BExF1XH932HVF8DA5LODCJOOK5EK" hidden="1">#REF!</definedName>
    <definedName name="BExF2RQZ1OIW7BSIFRMT7XB1X0Y0" localSheetId="1" hidden="1">#REF!</definedName>
    <definedName name="BExF2RQZ1OIW7BSIFRMT7XB1X0Y0" localSheetId="3" hidden="1">#REF!</definedName>
    <definedName name="BExF2RQZ1OIW7BSIFRMT7XB1X0Y0" hidden="1">#REF!</definedName>
    <definedName name="BExF2SY62C30J1YBUME9D523Y3C1" localSheetId="1" hidden="1">#REF!</definedName>
    <definedName name="BExF2SY62C30J1YBUME9D523Y3C1" localSheetId="3" hidden="1">#REF!</definedName>
    <definedName name="BExF2SY62C30J1YBUME9D523Y3C1" hidden="1">#REF!</definedName>
    <definedName name="BExF2SY6ZEOJKCEE34A9X38QV0UP" localSheetId="1" hidden="1">#REF!</definedName>
    <definedName name="BExF2SY6ZEOJKCEE34A9X38QV0UP" localSheetId="3" hidden="1">#REF!</definedName>
    <definedName name="BExF2SY6ZEOJKCEE34A9X38QV0UP" hidden="1">#REF!</definedName>
    <definedName name="BExF3JGZNALC6LZIB7VTKHNY9KZ0" localSheetId="4" hidden="1">halmozott-[1]hier!$A$3:$B$8</definedName>
    <definedName name="BExF3JGZNALC6LZIB7VTKHNY9KZ0" localSheetId="1" hidden="1">halmozott-[1]hier!$A$3:$B$8</definedName>
    <definedName name="BExF3JGZNALC6LZIB7VTKHNY9KZ0" localSheetId="2" hidden="1">halmozott-[1]hier!$A$3:$B$8</definedName>
    <definedName name="BExF3JGZNALC6LZIB7VTKHNY9KZ0" localSheetId="5" hidden="1">halmozott-[1]hier!$A$3:$B$8</definedName>
    <definedName name="BExF3JGZNALC6LZIB7VTKHNY9KZ0" localSheetId="3" hidden="1">halmozott-[1]hier!$A$3:$B$8</definedName>
    <definedName name="BExF3JGZNALC6LZIB7VTKHNY9KZ0" hidden="1">halmozott-[1]hier!$A$3:$B$8</definedName>
    <definedName name="BExF49UGAKGT4QM11DXH7VOMWG7U" localSheetId="4" hidden="1">#REF!</definedName>
    <definedName name="BExF49UGAKGT4QM11DXH7VOMWG7U" localSheetId="1" hidden="1">#REF!</definedName>
    <definedName name="BExF49UGAKGT4QM11DXH7VOMWG7U" localSheetId="2" hidden="1">#REF!</definedName>
    <definedName name="BExF49UGAKGT4QM11DXH7VOMWG7U" localSheetId="5" hidden="1">#REF!</definedName>
    <definedName name="BExF49UGAKGT4QM11DXH7VOMWG7U" localSheetId="3" hidden="1">#REF!</definedName>
    <definedName name="BExF49UGAKGT4QM11DXH7VOMWG7U" hidden="1">#REF!</definedName>
    <definedName name="BExF5VDWG434R8A6TUKM24ID7SH5" localSheetId="4" hidden="1">#REF!</definedName>
    <definedName name="BExF5VDWG434R8A6TUKM24ID7SH5" localSheetId="1" hidden="1">#REF!</definedName>
    <definedName name="BExF5VDWG434R8A6TUKM24ID7SH5" localSheetId="3" hidden="1">#REF!</definedName>
    <definedName name="BExF5VDWG434R8A6TUKM24ID7SH5" hidden="1">#REF!</definedName>
    <definedName name="BExF6MCZV9OPKQANQ8IWSR0NJG9X" localSheetId="4" hidden="1">HR riport - HR [3]Report!$G$12:$V$19</definedName>
    <definedName name="BExF6MCZV9OPKQANQ8IWSR0NJG9X" localSheetId="1" hidden="1">HR riport - HR [3]Report!$G$12:$V$19</definedName>
    <definedName name="BExF6MCZV9OPKQANQ8IWSR0NJG9X" localSheetId="2" hidden="1">HR riport - HR [3]Report!$G$12:$V$19</definedName>
    <definedName name="BExF6MCZV9OPKQANQ8IWSR0NJG9X" localSheetId="5" hidden="1">HR riport - HR [3]Report!$G$12:$V$19</definedName>
    <definedName name="BExF6MCZV9OPKQANQ8IWSR0NJG9X" localSheetId="3" hidden="1">HR riport - HR [3]Report!$G$12:$V$19</definedName>
    <definedName name="BExF6MCZV9OPKQANQ8IWSR0NJG9X" hidden="1">HR riport - HR [3]Report!$G$12:$V$19</definedName>
    <definedName name="BExF6UATQLTAX3H08QVYF21ZPY8Y" localSheetId="4" hidden="1">#REF!</definedName>
    <definedName name="BExF6UATQLTAX3H08QVYF21ZPY8Y" localSheetId="1" hidden="1">#REF!</definedName>
    <definedName name="BExF6UATQLTAX3H08QVYF21ZPY8Y" localSheetId="2" hidden="1">#REF!</definedName>
    <definedName name="BExF6UATQLTAX3H08QVYF21ZPY8Y" localSheetId="5" hidden="1">#REF!</definedName>
    <definedName name="BExF6UATQLTAX3H08QVYF21ZPY8Y" localSheetId="3" hidden="1">#REF!</definedName>
    <definedName name="BExF6UATQLTAX3H08QVYF21ZPY8Y" hidden="1">#REF!</definedName>
    <definedName name="BExF9JEN0L1BC27TFLT0K55LMV63" localSheetId="4" hidden="1">#REF!</definedName>
    <definedName name="BExF9JEN0L1BC27TFLT0K55LMV63" localSheetId="1" hidden="1">#REF!</definedName>
    <definedName name="BExF9JEN0L1BC27TFLT0K55LMV63" localSheetId="3" hidden="1">#REF!</definedName>
    <definedName name="BExF9JEN0L1BC27TFLT0K55LMV63" hidden="1">#REF!</definedName>
    <definedName name="BExGL67XZI1Q1GQ0S2LFST7P8ELM" localSheetId="4" hidden="1">diszkrét-[1]hier!$A$3:$B$8</definedName>
    <definedName name="BExGL67XZI1Q1GQ0S2LFST7P8ELM" localSheetId="1" hidden="1">diszkrét-[1]hier!$A$3:$B$8</definedName>
    <definedName name="BExGL67XZI1Q1GQ0S2LFST7P8ELM" localSheetId="2" hidden="1">diszkrét-[1]hier!$A$3:$B$8</definedName>
    <definedName name="BExGL67XZI1Q1GQ0S2LFST7P8ELM" localSheetId="5" hidden="1">diszkrét-[1]hier!$A$3:$B$8</definedName>
    <definedName name="BExGL67XZI1Q1GQ0S2LFST7P8ELM" localSheetId="3" hidden="1">diszkrét-[1]hier!$A$3:$B$8</definedName>
    <definedName name="BExGL67XZI1Q1GQ0S2LFST7P8ELM" hidden="1">diszkrét-[1]hier!$A$3:$B$8</definedName>
    <definedName name="BExGMUB6LN00FR1JTE2EUP3IDMG6" localSheetId="4" hidden="1">#REF!</definedName>
    <definedName name="BExGMUB6LN00FR1JTE2EUP3IDMG6" localSheetId="1" hidden="1">#REF!</definedName>
    <definedName name="BExGMUB6LN00FR1JTE2EUP3IDMG6" localSheetId="2" hidden="1">#REF!</definedName>
    <definedName name="BExGMUB6LN00FR1JTE2EUP3IDMG6" localSheetId="5" hidden="1">#REF!</definedName>
    <definedName name="BExGMUB6LN00FR1JTE2EUP3IDMG6" localSheetId="3" hidden="1">#REF!</definedName>
    <definedName name="BExGMUB6LN00FR1JTE2EUP3IDMG6" hidden="1">#REF!</definedName>
    <definedName name="BExGNEU6SL7PB867N8MX58V9OWO4" localSheetId="4" hidden="1">#REF!</definedName>
    <definedName name="BExGNEU6SL7PB867N8MX58V9OWO4" localSheetId="1" hidden="1">#REF!</definedName>
    <definedName name="BExGNEU6SL7PB867N8MX58V9OWO4" localSheetId="3" hidden="1">#REF!</definedName>
    <definedName name="BExGNEU6SL7PB867N8MX58V9OWO4" hidden="1">#REF!</definedName>
    <definedName name="BExGNMS6MTZBTKX8PMFW60RGH238" localSheetId="4" hidden="1">#REF!</definedName>
    <definedName name="BExGNMS6MTZBTKX8PMFW60RGH238" localSheetId="1" hidden="1">#REF!</definedName>
    <definedName name="BExGNMS6MTZBTKX8PMFW60RGH238" localSheetId="3" hidden="1">#REF!</definedName>
    <definedName name="BExGNMS6MTZBTKX8PMFW60RGH238" hidden="1">#REF!</definedName>
    <definedName name="BExGOGAWLT27NM1VC2FX08SIEE1L" localSheetId="1" hidden="1">#REF!</definedName>
    <definedName name="BExGOGAWLT27NM1VC2FX08SIEE1L" localSheetId="3" hidden="1">#REF!</definedName>
    <definedName name="BExGOGAWLT27NM1VC2FX08SIEE1L" hidden="1">#REF!</definedName>
    <definedName name="BExGP8RVOFP9LSQGTFLFV9JCL10T" localSheetId="1" hidden="1">#REF!</definedName>
    <definedName name="BExGP8RVOFP9LSQGTFLFV9JCL10T" localSheetId="3" hidden="1">#REF!</definedName>
    <definedName name="BExGP8RVOFP9LSQGTFLFV9JCL10T" hidden="1">#REF!</definedName>
    <definedName name="BExGPC7X5P20HYCTSQ9F57AYG6VA" localSheetId="1" hidden="1">#REF!</definedName>
    <definedName name="BExGPC7X5P20HYCTSQ9F57AYG6VA" localSheetId="3" hidden="1">#REF!</definedName>
    <definedName name="BExGPC7X5P20HYCTSQ9F57AYG6VA" hidden="1">#REF!</definedName>
    <definedName name="BExGPSPC4QZVNG3L8DRBIU8893AL" localSheetId="1" hidden="1">#REF!</definedName>
    <definedName name="BExGPSPC4QZVNG3L8DRBIU8893AL" localSheetId="3" hidden="1">#REF!</definedName>
    <definedName name="BExGPSPC4QZVNG3L8DRBIU8893AL" hidden="1">#REF!</definedName>
    <definedName name="BExGQDDT273JL5XL0NCMPW8J0YBC" localSheetId="1" hidden="1">#REF!</definedName>
    <definedName name="BExGQDDT273JL5XL0NCMPW8J0YBC" localSheetId="3" hidden="1">#REF!</definedName>
    <definedName name="BExGQDDT273JL5XL0NCMPW8J0YBC" hidden="1">#REF!</definedName>
    <definedName name="BExGT0OSL379Y6QZ12O5AVRNAYMH" localSheetId="1" hidden="1">#REF!</definedName>
    <definedName name="BExGT0OSL379Y6QZ12O5AVRNAYMH" localSheetId="3" hidden="1">#REF!</definedName>
    <definedName name="BExGT0OSL379Y6QZ12O5AVRNAYMH" hidden="1">#REF!</definedName>
    <definedName name="BExGTT0BIK0YDFQWS9LMYGFFDAA8" localSheetId="1" hidden="1">#REF!</definedName>
    <definedName name="BExGTT0BIK0YDFQWS9LMYGFFDAA8" localSheetId="3" hidden="1">#REF!</definedName>
    <definedName name="BExGTT0BIK0YDFQWS9LMYGFFDAA8" hidden="1">#REF!</definedName>
    <definedName name="BExGTVK3TDWYWWC0E32LKR0Q45UA" localSheetId="1" hidden="1">#REF!</definedName>
    <definedName name="BExGTVK3TDWYWWC0E32LKR0Q45UA" localSheetId="3" hidden="1">#REF!</definedName>
    <definedName name="BExGTVK3TDWYWWC0E32LKR0Q45UA" hidden="1">#REF!</definedName>
    <definedName name="BExGU7OYX36JVMEP8DKAOB4LYH6Y" localSheetId="1" hidden="1">#REF!</definedName>
    <definedName name="BExGU7OYX36JVMEP8DKAOB4LYH6Y" localSheetId="3" hidden="1">#REF!</definedName>
    <definedName name="BExGU7OYX36JVMEP8DKAOB4LYH6Y" hidden="1">#REF!</definedName>
    <definedName name="BExGUKA6A959ZVTSMAZKBCM0LN2V" localSheetId="1" hidden="1">#REF!</definedName>
    <definedName name="BExGUKA6A959ZVTSMAZKBCM0LN2V" localSheetId="3" hidden="1">#REF!</definedName>
    <definedName name="BExGUKA6A959ZVTSMAZKBCM0LN2V" hidden="1">#REF!</definedName>
    <definedName name="BExGUP2SVAG31YZAZZ85T5H6OYTY" localSheetId="1" hidden="1">#REF!</definedName>
    <definedName name="BExGUP2SVAG31YZAZZ85T5H6OYTY" localSheetId="3" hidden="1">#REF!</definedName>
    <definedName name="BExGUP2SVAG31YZAZZ85T5H6OYTY" hidden="1">#REF!</definedName>
    <definedName name="BExGV2KCG6871V3Z470GB5KAT9QK" localSheetId="1" hidden="1">#REF!</definedName>
    <definedName name="BExGV2KCG6871V3Z470GB5KAT9QK" localSheetId="3" hidden="1">#REF!</definedName>
    <definedName name="BExGV2KCG6871V3Z470GB5KAT9QK" hidden="1">#REF!</definedName>
    <definedName name="BExGV7T1Z018VE7D5IUTTR2T2626" localSheetId="4" hidden="1">HR riport - HR [3]Report!$M$3</definedName>
    <definedName name="BExGV7T1Z018VE7D5IUTTR2T2626" localSheetId="1" hidden="1">HR riport - HR [3]Report!$M$3</definedName>
    <definedName name="BExGV7T1Z018VE7D5IUTTR2T2626" localSheetId="2" hidden="1">HR riport - HR [3]Report!$M$3</definedName>
    <definedName name="BExGV7T1Z018VE7D5IUTTR2T2626" localSheetId="5" hidden="1">HR riport - HR [3]Report!$M$3</definedName>
    <definedName name="BExGV7T1Z018VE7D5IUTTR2T2626" localSheetId="3" hidden="1">HR riport - HR [3]Report!$M$3</definedName>
    <definedName name="BExGV7T1Z018VE7D5IUTTR2T2626" hidden="1">HR riport - HR [3]Report!$M$3</definedName>
    <definedName name="BExGVDNJ6ULZE99OO8BZEXAF3NJW" localSheetId="4" hidden="1">halmozott-[1]hier!$A$10:$B$17</definedName>
    <definedName name="BExGVDNJ6ULZE99OO8BZEXAF3NJW" localSheetId="1" hidden="1">halmozott-[1]hier!$A$10:$B$17</definedName>
    <definedName name="BExGVDNJ6ULZE99OO8BZEXAF3NJW" localSheetId="2" hidden="1">halmozott-[1]hier!$A$10:$B$17</definedName>
    <definedName name="BExGVDNJ6ULZE99OO8BZEXAF3NJW" localSheetId="5" hidden="1">halmozott-[1]hier!$A$10:$B$17</definedName>
    <definedName name="BExGVDNJ6ULZE99OO8BZEXAF3NJW" localSheetId="3" hidden="1">halmozott-[1]hier!$A$10:$B$17</definedName>
    <definedName name="BExGVDNJ6ULZE99OO8BZEXAF3NJW" hidden="1">halmozott-[1]hier!$A$10:$B$17</definedName>
    <definedName name="BExGVKUIGBYA4OFQVXWEKFZR2C4X" localSheetId="4" hidden="1">#REF!</definedName>
    <definedName name="BExGVKUIGBYA4OFQVXWEKFZR2C4X" localSheetId="1" hidden="1">#REF!</definedName>
    <definedName name="BExGVKUIGBYA4OFQVXWEKFZR2C4X" localSheetId="2" hidden="1">#REF!</definedName>
    <definedName name="BExGVKUIGBYA4OFQVXWEKFZR2C4X" localSheetId="5" hidden="1">#REF!</definedName>
    <definedName name="BExGVKUIGBYA4OFQVXWEKFZR2C4X" localSheetId="3" hidden="1">#REF!</definedName>
    <definedName name="BExGVKUIGBYA4OFQVXWEKFZR2C4X" hidden="1">#REF!</definedName>
    <definedName name="BExGVLG39SUVLB8PLTJ8HOKVP7EZ" localSheetId="4" hidden="1">#REF!</definedName>
    <definedName name="BExGVLG39SUVLB8PLTJ8HOKVP7EZ" localSheetId="1" hidden="1">#REF!</definedName>
    <definedName name="BExGVLG39SUVLB8PLTJ8HOKVP7EZ" localSheetId="3" hidden="1">#REF!</definedName>
    <definedName name="BExGVLG39SUVLB8PLTJ8HOKVP7EZ" hidden="1">#REF!</definedName>
    <definedName name="BExGVT8KZ6WWYFQJASEGUXSHT8AQ" localSheetId="4" hidden="1">#REF!</definedName>
    <definedName name="BExGVT8KZ6WWYFQJASEGUXSHT8AQ" localSheetId="1" hidden="1">#REF!</definedName>
    <definedName name="BExGVT8KZ6WWYFQJASEGUXSHT8AQ" localSheetId="3" hidden="1">#REF!</definedName>
    <definedName name="BExGVT8KZ6WWYFQJASEGUXSHT8AQ" hidden="1">#REF!</definedName>
    <definedName name="BExGW0Q84CO111GBLPXO216V9Z0A" localSheetId="1" hidden="1">#REF!</definedName>
    <definedName name="BExGW0Q84CO111GBLPXO216V9Z0A" localSheetId="3" hidden="1">#REF!</definedName>
    <definedName name="BExGW0Q84CO111GBLPXO216V9Z0A" hidden="1">#REF!</definedName>
    <definedName name="BExGWCPXNUCOOOZZM3TULCMOUN1X" localSheetId="1" hidden="1">#REF!</definedName>
    <definedName name="BExGWCPXNUCOOOZZM3TULCMOUN1X" localSheetId="3" hidden="1">#REF!</definedName>
    <definedName name="BExGWCPXNUCOOOZZM3TULCMOUN1X" hidden="1">#REF!</definedName>
    <definedName name="BExGWU8WOYZ6OGOBRBMU7CR38VGZ" localSheetId="4" hidden="1">Zárólétszám - Closing [2]headcount!$G$12:$W$29</definedName>
    <definedName name="BExGWU8WOYZ6OGOBRBMU7CR38VGZ" localSheetId="1" hidden="1">Zárólétszám - Closing [2]headcount!$G$12:$W$29</definedName>
    <definedName name="BExGWU8WOYZ6OGOBRBMU7CR38VGZ" localSheetId="2" hidden="1">Zárólétszám - Closing [2]headcount!$G$12:$W$29</definedName>
    <definedName name="BExGWU8WOYZ6OGOBRBMU7CR38VGZ" localSheetId="5" hidden="1">Zárólétszám - Closing [2]headcount!$G$12:$W$29</definedName>
    <definedName name="BExGWU8WOYZ6OGOBRBMU7CR38VGZ" localSheetId="3" hidden="1">Zárólétszám - Closing [2]headcount!$G$12:$W$29</definedName>
    <definedName name="BExGWU8WOYZ6OGOBRBMU7CR38VGZ" hidden="1">Zárólétszám - Closing [2]headcount!$G$12:$W$29</definedName>
    <definedName name="BExGX0JIKWY3Y7NCH7WU8UJC3DS9" localSheetId="4" hidden="1">halmozott-[1]hier!$A$19:$U$490</definedName>
    <definedName name="BExGX0JIKWY3Y7NCH7WU8UJC3DS9" localSheetId="1" hidden="1">halmozott-[1]hier!$A$19:$U$490</definedName>
    <definedName name="BExGX0JIKWY3Y7NCH7WU8UJC3DS9" localSheetId="2" hidden="1">halmozott-[1]hier!$A$19:$U$490</definedName>
    <definedName name="BExGX0JIKWY3Y7NCH7WU8UJC3DS9" localSheetId="5" hidden="1">halmozott-[1]hier!$A$19:$U$490</definedName>
    <definedName name="BExGX0JIKWY3Y7NCH7WU8UJC3DS9" localSheetId="3" hidden="1">halmozott-[1]hier!$A$19:$U$490</definedName>
    <definedName name="BExGX0JIKWY3Y7NCH7WU8UJC3DS9" hidden="1">halmozott-[1]hier!$A$19:$U$490</definedName>
    <definedName name="BExGX7VVNPDBANQACV15C8V6KVY4" localSheetId="4" hidden="1">#REF!</definedName>
    <definedName name="BExGX7VVNPDBANQACV15C8V6KVY4" localSheetId="1" hidden="1">#REF!</definedName>
    <definedName name="BExGX7VVNPDBANQACV15C8V6KVY4" localSheetId="2" hidden="1">#REF!</definedName>
    <definedName name="BExGX7VVNPDBANQACV15C8V6KVY4" localSheetId="5" hidden="1">#REF!</definedName>
    <definedName name="BExGX7VVNPDBANQACV15C8V6KVY4" localSheetId="3" hidden="1">#REF!</definedName>
    <definedName name="BExGX7VVNPDBANQACV15C8V6KVY4" hidden="1">#REF!</definedName>
    <definedName name="BExGX9JBVAQA61RBD2NQ6C60TD9V" localSheetId="4" hidden="1">#REF!</definedName>
    <definedName name="BExGX9JBVAQA61RBD2NQ6C60TD9V" localSheetId="1" hidden="1">#REF!</definedName>
    <definedName name="BExGX9JBVAQA61RBD2NQ6C60TD9V" localSheetId="3" hidden="1">#REF!</definedName>
    <definedName name="BExGX9JBVAQA61RBD2NQ6C60TD9V" hidden="1">#REF!</definedName>
    <definedName name="BExGXEXJQG2VRG924W1XIDXFBEGE" localSheetId="4" hidden="1">HR riport - HR [3]Report!$G$12:$V$19</definedName>
    <definedName name="BExGXEXJQG2VRG924W1XIDXFBEGE" localSheetId="1" hidden="1">HR riport - HR [3]Report!$G$12:$V$19</definedName>
    <definedName name="BExGXEXJQG2VRG924W1XIDXFBEGE" localSheetId="2" hidden="1">HR riport - HR [3]Report!$G$12:$V$19</definedName>
    <definedName name="BExGXEXJQG2VRG924W1XIDXFBEGE" localSheetId="5" hidden="1">HR riport - HR [3]Report!$G$12:$V$19</definedName>
    <definedName name="BExGXEXJQG2VRG924W1XIDXFBEGE" localSheetId="3" hidden="1">HR riport - HR [3]Report!$G$12:$V$19</definedName>
    <definedName name="BExGXEXJQG2VRG924W1XIDXFBEGE" hidden="1">HR riport - HR [3]Report!$G$12:$V$19</definedName>
    <definedName name="BExGXIIVGB359BYXAV7429MQU6UV" localSheetId="4" hidden="1">diszkrét-[1]hier!$A$20:$U$491</definedName>
    <definedName name="BExGXIIVGB359BYXAV7429MQU6UV" localSheetId="1" hidden="1">diszkrét-[1]hier!$A$20:$U$491</definedName>
    <definedName name="BExGXIIVGB359BYXAV7429MQU6UV" localSheetId="2" hidden="1">diszkrét-[1]hier!$A$20:$U$491</definedName>
    <definedName name="BExGXIIVGB359BYXAV7429MQU6UV" localSheetId="5" hidden="1">diszkrét-[1]hier!$A$20:$U$491</definedName>
    <definedName name="BExGXIIVGB359BYXAV7429MQU6UV" localSheetId="3" hidden="1">diszkrét-[1]hier!$A$20:$U$491</definedName>
    <definedName name="BExGXIIVGB359BYXAV7429MQU6UV" hidden="1">diszkrét-[1]hier!$A$20:$U$491</definedName>
    <definedName name="BExGXN0O9QX1H0DFY00N8PUYJFPR" localSheetId="4" hidden="1">#REF!</definedName>
    <definedName name="BExGXN0O9QX1H0DFY00N8PUYJFPR" localSheetId="1" hidden="1">#REF!</definedName>
    <definedName name="BExGXN0O9QX1H0DFY00N8PUYJFPR" localSheetId="2" hidden="1">#REF!</definedName>
    <definedName name="BExGXN0O9QX1H0DFY00N8PUYJFPR" localSheetId="5" hidden="1">#REF!</definedName>
    <definedName name="BExGXN0O9QX1H0DFY00N8PUYJFPR" localSheetId="3" hidden="1">#REF!</definedName>
    <definedName name="BExGXN0O9QX1H0DFY00N8PUYJFPR" hidden="1">#REF!</definedName>
    <definedName name="BExGZ1IULKU3AQEXXGZ6N6OLD1XJ" localSheetId="4" hidden="1">#REF!</definedName>
    <definedName name="BExGZ1IULKU3AQEXXGZ6N6OLD1XJ" localSheetId="1" hidden="1">#REF!</definedName>
    <definedName name="BExGZ1IULKU3AQEXXGZ6N6OLD1XJ" localSheetId="3" hidden="1">#REF!</definedName>
    <definedName name="BExGZ1IULKU3AQEXXGZ6N6OLD1XJ" hidden="1">#REF!</definedName>
    <definedName name="BExGZ9RHS2ZPH36GBPDOH8SG35XW" localSheetId="4" hidden="1">#REF!</definedName>
    <definedName name="BExGZ9RHS2ZPH36GBPDOH8SG35XW" localSheetId="1" hidden="1">#REF!</definedName>
    <definedName name="BExGZ9RHS2ZPH36GBPDOH8SG35XW" localSheetId="3" hidden="1">#REF!</definedName>
    <definedName name="BExGZ9RHS2ZPH36GBPDOH8SG35XW" hidden="1">#REF!</definedName>
    <definedName name="BExGZB9F2VDWG6376D8P2U9DX9QK" localSheetId="1" hidden="1">#REF!</definedName>
    <definedName name="BExGZB9F2VDWG6376D8P2U9DX9QK" localSheetId="3" hidden="1">#REF!</definedName>
    <definedName name="BExGZB9F2VDWG6376D8P2U9DX9QK" hidden="1">#REF!</definedName>
    <definedName name="BExGZLLKFJZZA6VSNYZMBLFWY01X" localSheetId="1" hidden="1">#REF!</definedName>
    <definedName name="BExGZLLKFJZZA6VSNYZMBLFWY01X" localSheetId="3" hidden="1">#REF!</definedName>
    <definedName name="BExGZLLKFJZZA6VSNYZMBLFWY01X" hidden="1">#REF!</definedName>
    <definedName name="BExGZQJO1YY3A9IMX0IJCSKOOD3L" localSheetId="1" hidden="1">#REF!</definedName>
    <definedName name="BExGZQJO1YY3A9IMX0IJCSKOOD3L" localSheetId="3" hidden="1">#REF!</definedName>
    <definedName name="BExGZQJO1YY3A9IMX0IJCSKOOD3L" hidden="1">#REF!</definedName>
    <definedName name="BExGZVXX2XTTBOKDWNM8A7UTRJIS" localSheetId="4" hidden="1">diszkrét-[1]hier!$A$10:$B$18</definedName>
    <definedName name="BExGZVXX2XTTBOKDWNM8A7UTRJIS" localSheetId="1" hidden="1">diszkrét-[1]hier!$A$10:$B$18</definedName>
    <definedName name="BExGZVXX2XTTBOKDWNM8A7UTRJIS" localSheetId="2" hidden="1">diszkrét-[1]hier!$A$10:$B$18</definedName>
    <definedName name="BExGZVXX2XTTBOKDWNM8A7UTRJIS" localSheetId="5" hidden="1">diszkrét-[1]hier!$A$10:$B$18</definedName>
    <definedName name="BExGZVXX2XTTBOKDWNM8A7UTRJIS" localSheetId="3" hidden="1">diszkrét-[1]hier!$A$10:$B$18</definedName>
    <definedName name="BExGZVXX2XTTBOKDWNM8A7UTRJIS" hidden="1">diszkrét-[1]hier!$A$10:$B$18</definedName>
    <definedName name="BExGY2LR7HGZVW4YM28GP438J12G" localSheetId="4" hidden="1">#REF!</definedName>
    <definedName name="BExGY2LR7HGZVW4YM28GP438J12G" localSheetId="1" hidden="1">#REF!</definedName>
    <definedName name="BExGY2LR7HGZVW4YM28GP438J12G" localSheetId="2" hidden="1">#REF!</definedName>
    <definedName name="BExGY2LR7HGZVW4YM28GP438J12G" localSheetId="5" hidden="1">#REF!</definedName>
    <definedName name="BExGY2LR7HGZVW4YM28GP438J12G" localSheetId="3" hidden="1">#REF!</definedName>
    <definedName name="BExGY2LR7HGZVW4YM28GP438J12G" hidden="1">#REF!</definedName>
    <definedName name="BExH08Z5L15YSB5MZ7U0PWSU5JMX" localSheetId="4" hidden="1">halmozott-[1]hier!$A$3:$B$8</definedName>
    <definedName name="BExH08Z5L15YSB5MZ7U0PWSU5JMX" localSheetId="1" hidden="1">halmozott-[1]hier!$A$3:$B$8</definedName>
    <definedName name="BExH08Z5L15YSB5MZ7U0PWSU5JMX" localSheetId="2" hidden="1">halmozott-[1]hier!$A$3:$B$8</definedName>
    <definedName name="BExH08Z5L15YSB5MZ7U0PWSU5JMX" localSheetId="5" hidden="1">halmozott-[1]hier!$A$3:$B$8</definedName>
    <definedName name="BExH08Z5L15YSB5MZ7U0PWSU5JMX" localSheetId="3" hidden="1">halmozott-[1]hier!$A$3:$B$8</definedName>
    <definedName name="BExH08Z5L15YSB5MZ7U0PWSU5JMX" hidden="1">halmozott-[1]hier!$A$3:$B$8</definedName>
    <definedName name="BExH0Z1V25ZTGO4YWVWIID5QBF9T" localSheetId="4" hidden="1">#REF!</definedName>
    <definedName name="BExH0Z1V25ZTGO4YWVWIID5QBF9T" localSheetId="1" hidden="1">#REF!</definedName>
    <definedName name="BExH0Z1V25ZTGO4YWVWIID5QBF9T" localSheetId="2" hidden="1">#REF!</definedName>
    <definedName name="BExH0Z1V25ZTGO4YWVWIID5QBF9T" localSheetId="5" hidden="1">#REF!</definedName>
    <definedName name="BExH0Z1V25ZTGO4YWVWIID5QBF9T" localSheetId="3" hidden="1">#REF!</definedName>
    <definedName name="BExH0Z1V25ZTGO4YWVWIID5QBF9T" hidden="1">#REF!</definedName>
    <definedName name="BExH1AFUF1MGL1767B126AMMFDN0" localSheetId="4" hidden="1">#REF!</definedName>
    <definedName name="BExH1AFUF1MGL1767B126AMMFDN0" localSheetId="1" hidden="1">#REF!</definedName>
    <definedName name="BExH1AFUF1MGL1767B126AMMFDN0" localSheetId="3" hidden="1">#REF!</definedName>
    <definedName name="BExH1AFUF1MGL1767B126AMMFDN0" hidden="1">#REF!</definedName>
    <definedName name="BExH1DVX41NCAM3CWJ5DBI2K36R1" localSheetId="4" hidden="1">#REF!</definedName>
    <definedName name="BExH1DVX41NCAM3CWJ5DBI2K36R1" localSheetId="1" hidden="1">#REF!</definedName>
    <definedName name="BExH1DVX41NCAM3CWJ5DBI2K36R1" localSheetId="3" hidden="1">#REF!</definedName>
    <definedName name="BExH1DVX41NCAM3CWJ5DBI2K36R1" hidden="1">#REF!</definedName>
    <definedName name="BExH1FOLV052N3CD7FHM8XBDUI6G" localSheetId="1" hidden="1">#REF!</definedName>
    <definedName name="BExH1FOLV052N3CD7FHM8XBDUI6G" localSheetId="3" hidden="1">#REF!</definedName>
    <definedName name="BExH1FOLV052N3CD7FHM8XBDUI6G" hidden="1">#REF!</definedName>
    <definedName name="BExH1H6K8MKDD3XTHFH2NFB1EY0H" localSheetId="4" hidden="1">halmozott-[1]hier!$A$10:$B$18</definedName>
    <definedName name="BExH1H6K8MKDD3XTHFH2NFB1EY0H" localSheetId="1" hidden="1">halmozott-[1]hier!$A$10:$B$18</definedName>
    <definedName name="BExH1H6K8MKDD3XTHFH2NFB1EY0H" localSheetId="2" hidden="1">halmozott-[1]hier!$A$10:$B$18</definedName>
    <definedName name="BExH1H6K8MKDD3XTHFH2NFB1EY0H" localSheetId="5" hidden="1">halmozott-[1]hier!$A$10:$B$18</definedName>
    <definedName name="BExH1H6K8MKDD3XTHFH2NFB1EY0H" localSheetId="3" hidden="1">halmozott-[1]hier!$A$10:$B$18</definedName>
    <definedName name="BExH1H6K8MKDD3XTHFH2NFB1EY0H" hidden="1">halmozott-[1]hier!$A$10:$B$18</definedName>
    <definedName name="BExH1LDLI20LNV8T88JVJTBPNF04" localSheetId="4" hidden="1">diszkrét-[1]hier!$A$3:$B$8</definedName>
    <definedName name="BExH1LDLI20LNV8T88JVJTBPNF04" localSheetId="1" hidden="1">diszkrét-[1]hier!$A$3:$B$8</definedName>
    <definedName name="BExH1LDLI20LNV8T88JVJTBPNF04" localSheetId="2" hidden="1">diszkrét-[1]hier!$A$3:$B$8</definedName>
    <definedName name="BExH1LDLI20LNV8T88JVJTBPNF04" localSheetId="5" hidden="1">diszkrét-[1]hier!$A$3:$B$8</definedName>
    <definedName name="BExH1LDLI20LNV8T88JVJTBPNF04" localSheetId="3" hidden="1">diszkrét-[1]hier!$A$3:$B$8</definedName>
    <definedName name="BExH1LDLI20LNV8T88JVJTBPNF04" hidden="1">diszkrét-[1]hier!$A$3:$B$8</definedName>
    <definedName name="BExH1MQ32MC9HG9D1EC0X24E369Y" localSheetId="4" hidden="1">#REF!</definedName>
    <definedName name="BExH1MQ32MC9HG9D1EC0X24E369Y" localSheetId="1" hidden="1">#REF!</definedName>
    <definedName name="BExH1MQ32MC9HG9D1EC0X24E369Y" localSheetId="2" hidden="1">#REF!</definedName>
    <definedName name="BExH1MQ32MC9HG9D1EC0X24E369Y" localSheetId="5" hidden="1">#REF!</definedName>
    <definedName name="BExH1MQ32MC9HG9D1EC0X24E369Y" localSheetId="3" hidden="1">#REF!</definedName>
    <definedName name="BExH1MQ32MC9HG9D1EC0X24E369Y" hidden="1">#REF!</definedName>
    <definedName name="BExH33RV80XOXM0UMA2YB4RMCGIW" localSheetId="4" hidden="1">#REF!</definedName>
    <definedName name="BExH33RV80XOXM0UMA2YB4RMCGIW" localSheetId="1" hidden="1">#REF!</definedName>
    <definedName name="BExH33RV80XOXM0UMA2YB4RMCGIW" localSheetId="3" hidden="1">#REF!</definedName>
    <definedName name="BExH33RV80XOXM0UMA2YB4RMCGIW" hidden="1">#REF!</definedName>
    <definedName name="BExIGFQ89FLLEWWJ6MFZVA6KXZZK" localSheetId="4" hidden="1">#REF!</definedName>
    <definedName name="BExIGFQ89FLLEWWJ6MFZVA6KXZZK" localSheetId="1" hidden="1">#REF!</definedName>
    <definedName name="BExIGFQ89FLLEWWJ6MFZVA6KXZZK" localSheetId="3" hidden="1">#REF!</definedName>
    <definedName name="BExIGFQ89FLLEWWJ6MFZVA6KXZZK" hidden="1">#REF!</definedName>
    <definedName name="BExIH1LVI56JTQ6UAP4RKFLLITUU" localSheetId="1" hidden="1">#REF!</definedName>
    <definedName name="BExIH1LVI56JTQ6UAP4RKFLLITUU" localSheetId="3" hidden="1">#REF!</definedName>
    <definedName name="BExIH1LVI56JTQ6UAP4RKFLLITUU" hidden="1">#REF!</definedName>
    <definedName name="BExIH51UJPJLBASOIKHDG8DQAZL0" localSheetId="1" hidden="1">#REF!</definedName>
    <definedName name="BExIH51UJPJLBASOIKHDG8DQAZL0" localSheetId="3" hidden="1">#REF!</definedName>
    <definedName name="BExIH51UJPJLBASOIKHDG8DQAZL0" hidden="1">#REF!</definedName>
    <definedName name="BExIHLOSAG2GW0U1QS5PBTIKIQ12" localSheetId="4" hidden="1">HR riport - HR [3]Report!$G$8:$H$9</definedName>
    <definedName name="BExIHLOSAG2GW0U1QS5PBTIKIQ12" localSheetId="1" hidden="1">HR riport - HR [3]Report!$G$8:$H$9</definedName>
    <definedName name="BExIHLOSAG2GW0U1QS5PBTIKIQ12" localSheetId="2" hidden="1">HR riport - HR [3]Report!$G$8:$H$9</definedName>
    <definedName name="BExIHLOSAG2GW0U1QS5PBTIKIQ12" localSheetId="5" hidden="1">HR riport - HR [3]Report!$G$8:$H$9</definedName>
    <definedName name="BExIHLOSAG2GW0U1QS5PBTIKIQ12" localSheetId="3" hidden="1">HR riport - HR [3]Report!$G$8:$H$9</definedName>
    <definedName name="BExIHLOSAG2GW0U1QS5PBTIKIQ12" hidden="1">HR riport - HR [3]Report!$G$8:$H$9</definedName>
    <definedName name="BExIHX2RWPOL36HWNFGDN51HOQDE" localSheetId="4" hidden="1">#REF!</definedName>
    <definedName name="BExIHX2RWPOL36HWNFGDN51HOQDE" localSheetId="1" hidden="1">#REF!</definedName>
    <definedName name="BExIHX2RWPOL36HWNFGDN51HOQDE" localSheetId="2" hidden="1">#REF!</definedName>
    <definedName name="BExIHX2RWPOL36HWNFGDN51HOQDE" localSheetId="5" hidden="1">#REF!</definedName>
    <definedName name="BExIHX2RWPOL36HWNFGDN51HOQDE" localSheetId="3" hidden="1">#REF!</definedName>
    <definedName name="BExIHX2RWPOL36HWNFGDN51HOQDE" hidden="1">#REF!</definedName>
    <definedName name="BExIIF20BTLT9S6DRDI05YP9P7S1" localSheetId="4" hidden="1">#REF!</definedName>
    <definedName name="BExIIF20BTLT9S6DRDI05YP9P7S1" localSheetId="1" hidden="1">#REF!</definedName>
    <definedName name="BExIIF20BTLT9S6DRDI05YP9P7S1" localSheetId="3" hidden="1">#REF!</definedName>
    <definedName name="BExIIF20BTLT9S6DRDI05YP9P7S1" hidden="1">#REF!</definedName>
    <definedName name="BExIIL79FUC2KMQ4E4Q5OLWMTZQK" localSheetId="4" hidden="1">#REF!</definedName>
    <definedName name="BExIIL79FUC2KMQ4E4Q5OLWMTZQK" localSheetId="1" hidden="1">#REF!</definedName>
    <definedName name="BExIIL79FUC2KMQ4E4Q5OLWMTZQK" localSheetId="3" hidden="1">#REF!</definedName>
    <definedName name="BExIIL79FUC2KMQ4E4Q5OLWMTZQK" hidden="1">#REF!</definedName>
    <definedName name="BExIIVE3ZFV22ME0M7ZRYDXF5S2Y" localSheetId="4" hidden="1">diszkrét-[1]hier!$A$10:$B$17</definedName>
    <definedName name="BExIIVE3ZFV22ME0M7ZRYDXF5S2Y" localSheetId="1" hidden="1">diszkrét-[1]hier!$A$10:$B$17</definedName>
    <definedName name="BExIIVE3ZFV22ME0M7ZRYDXF5S2Y" localSheetId="2" hidden="1">diszkrét-[1]hier!$A$10:$B$17</definedName>
    <definedName name="BExIIVE3ZFV22ME0M7ZRYDXF5S2Y" localSheetId="5" hidden="1">diszkrét-[1]hier!$A$10:$B$17</definedName>
    <definedName name="BExIIVE3ZFV22ME0M7ZRYDXF5S2Y" localSheetId="3" hidden="1">diszkrét-[1]hier!$A$10:$B$17</definedName>
    <definedName name="BExIIVE3ZFV22ME0M7ZRYDXF5S2Y" hidden="1">diszkrét-[1]hier!$A$10:$B$17</definedName>
    <definedName name="BExIJF685JGWB3KVC4W6Q1HF1KDJ" localSheetId="4" hidden="1">Zárólétszám - Closing [2]headcount!$G$1</definedName>
    <definedName name="BExIJF685JGWB3KVC4W6Q1HF1KDJ" localSheetId="1" hidden="1">Zárólétszám - Closing [2]headcount!$G$1</definedName>
    <definedName name="BExIJF685JGWB3KVC4W6Q1HF1KDJ" localSheetId="2" hidden="1">Zárólétszám - Closing [2]headcount!$G$1</definedName>
    <definedName name="BExIJF685JGWB3KVC4W6Q1HF1KDJ" localSheetId="5" hidden="1">Zárólétszám - Closing [2]headcount!$G$1</definedName>
    <definedName name="BExIJF685JGWB3KVC4W6Q1HF1KDJ" localSheetId="3" hidden="1">Zárólétszám - Closing [2]headcount!$G$1</definedName>
    <definedName name="BExIJF685JGWB3KVC4W6Q1HF1KDJ" hidden="1">Zárólétszám - Closing [2]headcount!$G$1</definedName>
    <definedName name="BExIKV64MKWBG7IEQ0DG19MYNH4D" localSheetId="4" hidden="1">#REF!</definedName>
    <definedName name="BExIKV64MKWBG7IEQ0DG19MYNH4D" localSheetId="1" hidden="1">#REF!</definedName>
    <definedName name="BExIKV64MKWBG7IEQ0DG19MYNH4D" localSheetId="2" hidden="1">#REF!</definedName>
    <definedName name="BExIKV64MKWBG7IEQ0DG19MYNH4D" localSheetId="5" hidden="1">#REF!</definedName>
    <definedName name="BExIKV64MKWBG7IEQ0DG19MYNH4D" localSheetId="3" hidden="1">#REF!</definedName>
    <definedName name="BExIKV64MKWBG7IEQ0DG19MYNH4D" hidden="1">#REF!</definedName>
    <definedName name="BExIL044H1AS5MMSOSHIVOOIE4L4" localSheetId="4" hidden="1">#REF!</definedName>
    <definedName name="BExIL044H1AS5MMSOSHIVOOIE4L4" localSheetId="1" hidden="1">#REF!</definedName>
    <definedName name="BExIL044H1AS5MMSOSHIVOOIE4L4" localSheetId="3" hidden="1">#REF!</definedName>
    <definedName name="BExIL044H1AS5MMSOSHIVOOIE4L4" hidden="1">#REF!</definedName>
    <definedName name="BExIL7GIL5Y7J87NXNE6W9QQRAO5" localSheetId="4" hidden="1">#REF!</definedName>
    <definedName name="BExIL7GIL5Y7J87NXNE6W9QQRAO5" localSheetId="1" hidden="1">#REF!</definedName>
    <definedName name="BExIL7GIL5Y7J87NXNE6W9QQRAO5" localSheetId="3" hidden="1">#REF!</definedName>
    <definedName name="BExIL7GIL5Y7J87NXNE6W9QQRAO5" hidden="1">#REF!</definedName>
    <definedName name="BExILHHVXEPP2OD4S6TY96X3MYQ4" localSheetId="1" hidden="1">#REF!</definedName>
    <definedName name="BExILHHVXEPP2OD4S6TY96X3MYQ4" localSheetId="3" hidden="1">#REF!</definedName>
    <definedName name="BExILHHVXEPP2OD4S6TY96X3MYQ4" hidden="1">#REF!</definedName>
    <definedName name="BExIMBRNI9R4L8ZG68C4JCYGUF7N" localSheetId="1" hidden="1">#REF!</definedName>
    <definedName name="BExIMBRNI9R4L8ZG68C4JCYGUF7N" localSheetId="3" hidden="1">#REF!</definedName>
    <definedName name="BExIMBRNI9R4L8ZG68C4JCYGUF7N" hidden="1">#REF!</definedName>
    <definedName name="BExIMJ3XB8K594EA15YX279QTFB0" localSheetId="4" hidden="1">HR riport - HR [3]Report!$D$13:$E$18</definedName>
    <definedName name="BExIMJ3XB8K594EA15YX279QTFB0" localSheetId="1" hidden="1">HR riport - HR [3]Report!$D$13:$E$18</definedName>
    <definedName name="BExIMJ3XB8K594EA15YX279QTFB0" localSheetId="2" hidden="1">HR riport - HR [3]Report!$D$13:$E$18</definedName>
    <definedName name="BExIMJ3XB8K594EA15YX279QTFB0" localSheetId="5" hidden="1">HR riport - HR [3]Report!$D$13:$E$18</definedName>
    <definedName name="BExIMJ3XB8K594EA15YX279QTFB0" localSheetId="3" hidden="1">HR riport - HR [3]Report!$D$13:$E$18</definedName>
    <definedName name="BExIMJ3XB8K594EA15YX279QTFB0" hidden="1">HR riport - HR [3]Report!$D$13:$E$18</definedName>
    <definedName name="BExIMLNKFJG0E2NU9WH52B4LBATX" localSheetId="4" hidden="1">#REF!</definedName>
    <definedName name="BExIMLNKFJG0E2NU9WH52B4LBATX" localSheetId="1" hidden="1">#REF!</definedName>
    <definedName name="BExIMLNKFJG0E2NU9WH52B4LBATX" localSheetId="2" hidden="1">#REF!</definedName>
    <definedName name="BExIMLNKFJG0E2NU9WH52B4LBATX" localSheetId="5" hidden="1">#REF!</definedName>
    <definedName name="BExIMLNKFJG0E2NU9WH52B4LBATX" localSheetId="3" hidden="1">#REF!</definedName>
    <definedName name="BExIMLNKFJG0E2NU9WH52B4LBATX" hidden="1">#REF!</definedName>
    <definedName name="BExIMTWBWS40Q6PFF0I3LFTWXV6S" localSheetId="4" hidden="1">#REF!</definedName>
    <definedName name="BExIMTWBWS40Q6PFF0I3LFTWXV6S" localSheetId="1" hidden="1">#REF!</definedName>
    <definedName name="BExIMTWBWS40Q6PFF0I3LFTWXV6S" localSheetId="3" hidden="1">#REF!</definedName>
    <definedName name="BExIMTWBWS40Q6PFF0I3LFTWXV6S" hidden="1">#REF!</definedName>
    <definedName name="BExINEVM8DRKKNDMU2BJSTEGLAGA" localSheetId="4" hidden="1">#REF!</definedName>
    <definedName name="BExINEVM8DRKKNDMU2BJSTEGLAGA" localSheetId="1" hidden="1">#REF!</definedName>
    <definedName name="BExINEVM8DRKKNDMU2BJSTEGLAGA" localSheetId="3" hidden="1">#REF!</definedName>
    <definedName name="BExINEVM8DRKKNDMU2BJSTEGLAGA" hidden="1">#REF!</definedName>
    <definedName name="BExINRGSDT22ZLBD27AA2N775V78" localSheetId="1" hidden="1">#REF!</definedName>
    <definedName name="BExINRGSDT22ZLBD27AA2N775V78" localSheetId="3" hidden="1">#REF!</definedName>
    <definedName name="BExINRGSDT22ZLBD27AA2N775V78" hidden="1">#REF!</definedName>
    <definedName name="BExIOC59MZNX2Z5AD67DSXHLQGVQ" localSheetId="4" hidden="1">halmozott-[1]hier!$A$10:$B$17</definedName>
    <definedName name="BExIOC59MZNX2Z5AD67DSXHLQGVQ" localSheetId="1" hidden="1">halmozott-[1]hier!$A$10:$B$17</definedName>
    <definedName name="BExIOC59MZNX2Z5AD67DSXHLQGVQ" localSheetId="2" hidden="1">halmozott-[1]hier!$A$10:$B$17</definedName>
    <definedName name="BExIOC59MZNX2Z5AD67DSXHLQGVQ" localSheetId="5" hidden="1">halmozott-[1]hier!$A$10:$B$17</definedName>
    <definedName name="BExIOC59MZNX2Z5AD67DSXHLQGVQ" localSheetId="3" hidden="1">halmozott-[1]hier!$A$10:$B$17</definedName>
    <definedName name="BExIOC59MZNX2Z5AD67DSXHLQGVQ" hidden="1">halmozott-[1]hier!$A$10:$B$17</definedName>
    <definedName name="BExIOSBXONFWDUG892S6LRYJVDEL" localSheetId="4" hidden="1">#REF!</definedName>
    <definedName name="BExIOSBXONFWDUG892S6LRYJVDEL" localSheetId="1" hidden="1">#REF!</definedName>
    <definedName name="BExIOSBXONFWDUG892S6LRYJVDEL" localSheetId="2" hidden="1">#REF!</definedName>
    <definedName name="BExIOSBXONFWDUG892S6LRYJVDEL" localSheetId="5" hidden="1">#REF!</definedName>
    <definedName name="BExIOSBXONFWDUG892S6LRYJVDEL" localSheetId="3" hidden="1">#REF!</definedName>
    <definedName name="BExIOSBXONFWDUG892S6LRYJVDEL" hidden="1">#REF!</definedName>
    <definedName name="BExIPSAJEXY9ESRK49CVYYRKHK6D" localSheetId="4" hidden="1">#REF!</definedName>
    <definedName name="BExIPSAJEXY9ESRK49CVYYRKHK6D" localSheetId="1" hidden="1">#REF!</definedName>
    <definedName name="BExIPSAJEXY9ESRK49CVYYRKHK6D" localSheetId="3" hidden="1">#REF!</definedName>
    <definedName name="BExIPSAJEXY9ESRK49CVYYRKHK6D" hidden="1">#REF!</definedName>
    <definedName name="BExIQ6TV9XK3XS1O8WZOVWXT5FWN" localSheetId="4" hidden="1">#REF!</definedName>
    <definedName name="BExIQ6TV9XK3XS1O8WZOVWXT5FWN" localSheetId="1" hidden="1">#REF!</definedName>
    <definedName name="BExIQ6TV9XK3XS1O8WZOVWXT5FWN" localSheetId="3" hidden="1">#REF!</definedName>
    <definedName name="BExIQ6TV9XK3XS1O8WZOVWXT5FWN" hidden="1">#REF!</definedName>
    <definedName name="BExIR3CGW1DI2YNFMX4MJLCVKQ4E" localSheetId="1" hidden="1">#REF!</definedName>
    <definedName name="BExIR3CGW1DI2YNFMX4MJLCVKQ4E" localSheetId="3" hidden="1">#REF!</definedName>
    <definedName name="BExIR3CGW1DI2YNFMX4MJLCVKQ4E" hidden="1">#REF!</definedName>
    <definedName name="BExIRIHA8BQ3IULCX3IA7L1HRJIX" localSheetId="1" hidden="1">#REF!</definedName>
    <definedName name="BExIRIHA8BQ3IULCX3IA7L1HRJIX" localSheetId="3" hidden="1">#REF!</definedName>
    <definedName name="BExIRIHA8BQ3IULCX3IA7L1HRJIX" hidden="1">#REF!</definedName>
    <definedName name="BExIRLXG5NMQGDK1SR74BAJL1R4N" localSheetId="1" hidden="1">#REF!</definedName>
    <definedName name="BExIRLXG5NMQGDK1SR74BAJL1R4N" localSheetId="3" hidden="1">#REF!</definedName>
    <definedName name="BExIRLXG5NMQGDK1SR74BAJL1R4N" hidden="1">#REF!</definedName>
    <definedName name="BExIRQPWHYZH9RQUS29FRY0PZOJR" localSheetId="1" hidden="1">#REF!</definedName>
    <definedName name="BExIRQPWHYZH9RQUS29FRY0PZOJR" localSheetId="3" hidden="1">#REF!</definedName>
    <definedName name="BExIRQPWHYZH9RQUS29FRY0PZOJR" hidden="1">#REF!</definedName>
    <definedName name="BExIRUGW3WSYOG2H2WTSRMVHZKQO" localSheetId="1" hidden="1">#REF!</definedName>
    <definedName name="BExIRUGW3WSYOG2H2WTSRMVHZKQO" localSheetId="3" hidden="1">#REF!</definedName>
    <definedName name="BExIRUGW3WSYOG2H2WTSRMVHZKQO" hidden="1">#REF!</definedName>
    <definedName name="BExIRUMBZ98BQHTZ99D8Q7EER3JR" localSheetId="4" hidden="1">diszkrét-[1]hier!$A$3:$B$8</definedName>
    <definedName name="BExIRUMBZ98BQHTZ99D8Q7EER3JR" localSheetId="1" hidden="1">diszkrét-[1]hier!$A$3:$B$8</definedName>
    <definedName name="BExIRUMBZ98BQHTZ99D8Q7EER3JR" localSheetId="2" hidden="1">diszkrét-[1]hier!$A$3:$B$8</definedName>
    <definedName name="BExIRUMBZ98BQHTZ99D8Q7EER3JR" localSheetId="5" hidden="1">diszkrét-[1]hier!$A$3:$B$8</definedName>
    <definedName name="BExIRUMBZ98BQHTZ99D8Q7EER3JR" localSheetId="3" hidden="1">diszkrét-[1]hier!$A$3:$B$8</definedName>
    <definedName name="BExIRUMBZ98BQHTZ99D8Q7EER3JR" hidden="1">diszkrét-[1]hier!$A$3:$B$8</definedName>
    <definedName name="BExIRYIF653KWLXR024M01KIAYRN" localSheetId="4" hidden="1">#REF!</definedName>
    <definedName name="BExIRYIF653KWLXR024M01KIAYRN" localSheetId="1" hidden="1">#REF!</definedName>
    <definedName name="BExIRYIF653KWLXR024M01KIAYRN" localSheetId="2" hidden="1">#REF!</definedName>
    <definedName name="BExIRYIF653KWLXR024M01KIAYRN" localSheetId="5" hidden="1">#REF!</definedName>
    <definedName name="BExIRYIF653KWLXR024M01KIAYRN" localSheetId="3" hidden="1">#REF!</definedName>
    <definedName name="BExIRYIF653KWLXR024M01KIAYRN" hidden="1">#REF!</definedName>
    <definedName name="BExIS8URHD2SW5E63G9I3YJQHPCD" localSheetId="4" hidden="1">#REF!</definedName>
    <definedName name="BExIS8URHD2SW5E63G9I3YJQHPCD" localSheetId="1" hidden="1">#REF!</definedName>
    <definedName name="BExIS8URHD2SW5E63G9I3YJQHPCD" localSheetId="3" hidden="1">#REF!</definedName>
    <definedName name="BExIS8URHD2SW5E63G9I3YJQHPCD" hidden="1">#REF!</definedName>
    <definedName name="BExISL50851B82ZK3NPKH8R7ONM5" localSheetId="4" hidden="1">#REF!</definedName>
    <definedName name="BExISL50851B82ZK3NPKH8R7ONM5" localSheetId="1" hidden="1">#REF!</definedName>
    <definedName name="BExISL50851B82ZK3NPKH8R7ONM5" localSheetId="3" hidden="1">#REF!</definedName>
    <definedName name="BExISL50851B82ZK3NPKH8R7ONM5" hidden="1">#REF!</definedName>
    <definedName name="BExISTOKH4Q13OCC5AWAPLNMXIXF" localSheetId="1" hidden="1">#REF!</definedName>
    <definedName name="BExISTOKH4Q13OCC5AWAPLNMXIXF" localSheetId="3" hidden="1">#REF!</definedName>
    <definedName name="BExISTOKH4Q13OCC5AWAPLNMXIXF" hidden="1">#REF!</definedName>
    <definedName name="BExITUZT0NBEZMCX9ETOFA5RKAF5" localSheetId="4" hidden="1">halmozott-[1]hier!$A$10:$B$17</definedName>
    <definedName name="BExITUZT0NBEZMCX9ETOFA5RKAF5" localSheetId="1" hidden="1">halmozott-[1]hier!$A$10:$B$17</definedName>
    <definedName name="BExITUZT0NBEZMCX9ETOFA5RKAF5" localSheetId="2" hidden="1">halmozott-[1]hier!$A$10:$B$17</definedName>
    <definedName name="BExITUZT0NBEZMCX9ETOFA5RKAF5" localSheetId="5" hidden="1">halmozott-[1]hier!$A$10:$B$17</definedName>
    <definedName name="BExITUZT0NBEZMCX9ETOFA5RKAF5" localSheetId="3" hidden="1">halmozott-[1]hier!$A$10:$B$17</definedName>
    <definedName name="BExITUZT0NBEZMCX9ETOFA5RKAF5" hidden="1">halmozott-[1]hier!$A$10:$B$17</definedName>
    <definedName name="BExIU2HKAS6L0KWD65BVO28OHS6I" localSheetId="4" hidden="1">#REF!</definedName>
    <definedName name="BExIU2HKAS6L0KWD65BVO28OHS6I" localSheetId="1" hidden="1">#REF!</definedName>
    <definedName name="BExIU2HKAS6L0KWD65BVO28OHS6I" localSheetId="2" hidden="1">#REF!</definedName>
    <definedName name="BExIU2HKAS6L0KWD65BVO28OHS6I" localSheetId="5" hidden="1">#REF!</definedName>
    <definedName name="BExIU2HKAS6L0KWD65BVO28OHS6I" localSheetId="3" hidden="1">#REF!</definedName>
    <definedName name="BExIU2HKAS6L0KWD65BVO28OHS6I" hidden="1">#REF!</definedName>
    <definedName name="BExIUEBNIQLB5E3DMI9SWE3W5QDJ" localSheetId="4" hidden="1">halmozott-[1]hier!$A$10:$B$18</definedName>
    <definedName name="BExIUEBNIQLB5E3DMI9SWE3W5QDJ" localSheetId="1" hidden="1">halmozott-[1]hier!$A$10:$B$18</definedName>
    <definedName name="BExIUEBNIQLB5E3DMI9SWE3W5QDJ" localSheetId="2" hidden="1">halmozott-[1]hier!$A$10:$B$18</definedName>
    <definedName name="BExIUEBNIQLB5E3DMI9SWE3W5QDJ" localSheetId="5" hidden="1">halmozott-[1]hier!$A$10:$B$18</definedName>
    <definedName name="BExIUEBNIQLB5E3DMI9SWE3W5QDJ" localSheetId="3" hidden="1">halmozott-[1]hier!$A$10:$B$18</definedName>
    <definedName name="BExIUEBNIQLB5E3DMI9SWE3W5QDJ" hidden="1">halmozott-[1]hier!$A$10:$B$18</definedName>
    <definedName name="BExIV4UMPDIEYIRIJQTAUIJDGW8F" localSheetId="4" hidden="1">#REF!</definedName>
    <definedName name="BExIV4UMPDIEYIRIJQTAUIJDGW8F" localSheetId="1" hidden="1">#REF!</definedName>
    <definedName name="BExIV4UMPDIEYIRIJQTAUIJDGW8F" localSheetId="2" hidden="1">#REF!</definedName>
    <definedName name="BExIV4UMPDIEYIRIJQTAUIJDGW8F" localSheetId="5" hidden="1">#REF!</definedName>
    <definedName name="BExIV4UMPDIEYIRIJQTAUIJDGW8F" localSheetId="3" hidden="1">#REF!</definedName>
    <definedName name="BExIV4UMPDIEYIRIJQTAUIJDGW8F" hidden="1">#REF!</definedName>
    <definedName name="BExIV9CGF8WCIIG3OA69BV5JO3U6" localSheetId="4" hidden="1">#REF!</definedName>
    <definedName name="BExIV9CGF8WCIIG3OA69BV5JO3U6" localSheetId="1" hidden="1">#REF!</definedName>
    <definedName name="BExIV9CGF8WCIIG3OA69BV5JO3U6" localSheetId="3" hidden="1">#REF!</definedName>
    <definedName name="BExIV9CGF8WCIIG3OA69BV5JO3U6" hidden="1">#REF!</definedName>
    <definedName name="BExIVFHKN70T3U3KPX4JCWDJRPGZ" localSheetId="4" hidden="1">#REF!</definedName>
    <definedName name="BExIVFHKN70T3U3KPX4JCWDJRPGZ" localSheetId="1" hidden="1">#REF!</definedName>
    <definedName name="BExIVFHKN70T3U3KPX4JCWDJRPGZ" localSheetId="3" hidden="1">#REF!</definedName>
    <definedName name="BExIVFHKN70T3U3KPX4JCWDJRPGZ" hidden="1">#REF!</definedName>
    <definedName name="BExIVPTWGX4WJYFO1V19VKSIT4XV" localSheetId="4" hidden="1">halmozott-[1]hier!$A$21:$U$768</definedName>
    <definedName name="BExIVPTWGX4WJYFO1V19VKSIT4XV" localSheetId="1" hidden="1">halmozott-[1]hier!$A$21:$U$768</definedName>
    <definedName name="BExIVPTWGX4WJYFO1V19VKSIT4XV" localSheetId="2" hidden="1">halmozott-[1]hier!$A$21:$U$768</definedName>
    <definedName name="BExIVPTWGX4WJYFO1V19VKSIT4XV" localSheetId="5" hidden="1">halmozott-[1]hier!$A$21:$U$768</definedName>
    <definedName name="BExIVPTWGX4WJYFO1V19VKSIT4XV" localSheetId="3" hidden="1">halmozott-[1]hier!$A$21:$U$768</definedName>
    <definedName name="BExIVPTWGX4WJYFO1V19VKSIT4XV" hidden="1">halmozott-[1]hier!$A$21:$U$768</definedName>
    <definedName name="BExIVYYVTV2DS2NF5ZV4R4A1L0RI" localSheetId="4" hidden="1">diszkrét-[1]hier!$A$20:$U$491</definedName>
    <definedName name="BExIVYYVTV2DS2NF5ZV4R4A1L0RI" localSheetId="1" hidden="1">diszkrét-[1]hier!$A$20:$U$491</definedName>
    <definedName name="BExIVYYVTV2DS2NF5ZV4R4A1L0RI" localSheetId="2" hidden="1">diszkrét-[1]hier!$A$20:$U$491</definedName>
    <definedName name="BExIVYYVTV2DS2NF5ZV4R4A1L0RI" localSheetId="5" hidden="1">diszkrét-[1]hier!$A$20:$U$491</definedName>
    <definedName name="BExIVYYVTV2DS2NF5ZV4R4A1L0RI" localSheetId="3" hidden="1">diszkrét-[1]hier!$A$20:$U$491</definedName>
    <definedName name="BExIVYYVTV2DS2NF5ZV4R4A1L0RI" hidden="1">diszkrét-[1]hier!$A$20:$U$491</definedName>
    <definedName name="BExIW5K9OJE13Y4T8APYD84M9MNJ" localSheetId="4" hidden="1">#REF!</definedName>
    <definedName name="BExIW5K9OJE13Y4T8APYD84M9MNJ" localSheetId="1" hidden="1">#REF!</definedName>
    <definedName name="BExIW5K9OJE13Y4T8APYD84M9MNJ" localSheetId="2" hidden="1">#REF!</definedName>
    <definedName name="BExIW5K9OJE13Y4T8APYD84M9MNJ" localSheetId="5" hidden="1">#REF!</definedName>
    <definedName name="BExIW5K9OJE13Y4T8APYD84M9MNJ" localSheetId="3" hidden="1">#REF!</definedName>
    <definedName name="BExIW5K9OJE13Y4T8APYD84M9MNJ" hidden="1">#REF!</definedName>
    <definedName name="BExIWPHOW9AM8NLG3Y3BMPIZLMJA" localSheetId="4" hidden="1">#REF!</definedName>
    <definedName name="BExIWPHOW9AM8NLG3Y3BMPIZLMJA" localSheetId="1" hidden="1">#REF!</definedName>
    <definedName name="BExIWPHOW9AM8NLG3Y3BMPIZLMJA" localSheetId="3" hidden="1">#REF!</definedName>
    <definedName name="BExIWPHOW9AM8NLG3Y3BMPIZLMJA" hidden="1">#REF!</definedName>
    <definedName name="BExIWWOO6LEYZWDKRICC0KEXMIK9" localSheetId="4" hidden="1">HR riport - HR [3]Report!$G$21:$V$36</definedName>
    <definedName name="BExIWWOO6LEYZWDKRICC0KEXMIK9" localSheetId="1" hidden="1">HR riport - HR [3]Report!$G$21:$V$36</definedName>
    <definedName name="BExIWWOO6LEYZWDKRICC0KEXMIK9" localSheetId="2" hidden="1">HR riport - HR [3]Report!$G$21:$V$36</definedName>
    <definedName name="BExIWWOO6LEYZWDKRICC0KEXMIK9" localSheetId="5" hidden="1">HR riport - HR [3]Report!$G$21:$V$36</definedName>
    <definedName name="BExIWWOO6LEYZWDKRICC0KEXMIK9" localSheetId="3" hidden="1">HR riport - HR [3]Report!$G$21:$V$36</definedName>
    <definedName name="BExIWWOO6LEYZWDKRICC0KEXMIK9" hidden="1">HR riport - HR [3]Report!$G$21:$V$36</definedName>
    <definedName name="BExIWX4QSV35TUDI9ZGO66DYD86S" localSheetId="4" hidden="1">#REF!</definedName>
    <definedName name="BExIWX4QSV35TUDI9ZGO66DYD86S" localSheetId="1" hidden="1">#REF!</definedName>
    <definedName name="BExIWX4QSV35TUDI9ZGO66DYD86S" localSheetId="2" hidden="1">#REF!</definedName>
    <definedName name="BExIWX4QSV35TUDI9ZGO66DYD86S" localSheetId="5" hidden="1">#REF!</definedName>
    <definedName name="BExIWX4QSV35TUDI9ZGO66DYD86S" localSheetId="3" hidden="1">#REF!</definedName>
    <definedName name="BExIWX4QSV35TUDI9ZGO66DYD86S" hidden="1">#REF!</definedName>
    <definedName name="BExIX3KU3MNKANFZ700CRZ4QO36J" localSheetId="4" hidden="1">#REF!</definedName>
    <definedName name="BExIX3KU3MNKANFZ700CRZ4QO36J" localSheetId="1" hidden="1">#REF!</definedName>
    <definedName name="BExIX3KU3MNKANFZ700CRZ4QO36J" localSheetId="3" hidden="1">#REF!</definedName>
    <definedName name="BExIX3KU3MNKANFZ700CRZ4QO36J" hidden="1">#REF!</definedName>
    <definedName name="BExIX6F86LROHS1UOEO6D52L457I" localSheetId="4" hidden="1">#REF!</definedName>
    <definedName name="BExIX6F86LROHS1UOEO6D52L457I" localSheetId="1" hidden="1">#REF!</definedName>
    <definedName name="BExIX6F86LROHS1UOEO6D52L457I" localSheetId="3" hidden="1">#REF!</definedName>
    <definedName name="BExIX6F86LROHS1UOEO6D52L457I" hidden="1">#REF!</definedName>
    <definedName name="BExIXBO4ESNY3ZZH3KJOEMJCOG91" localSheetId="1" hidden="1">#REF!</definedName>
    <definedName name="BExIXBO4ESNY3ZZH3KJOEMJCOG91" localSheetId="3" hidden="1">#REF!</definedName>
    <definedName name="BExIXBO4ESNY3ZZH3KJOEMJCOG91" hidden="1">#REF!</definedName>
    <definedName name="BExIXE7QXC2BV59JCWG83ADVUMKW" localSheetId="1" hidden="1">#REF!</definedName>
    <definedName name="BExIXE7QXC2BV59JCWG83ADVUMKW" localSheetId="3" hidden="1">#REF!</definedName>
    <definedName name="BExIXE7QXC2BV59JCWG83ADVUMKW" hidden="1">#REF!</definedName>
    <definedName name="BExIXSGCT2KNDDYSVBHXPEIVP2PR" localSheetId="4" hidden="1">halmozott-[1]hier!$A$3:$B$8</definedName>
    <definedName name="BExIXSGCT2KNDDYSVBHXPEIVP2PR" localSheetId="1" hidden="1">halmozott-[1]hier!$A$3:$B$8</definedName>
    <definedName name="BExIXSGCT2KNDDYSVBHXPEIVP2PR" localSheetId="2" hidden="1">halmozott-[1]hier!$A$3:$B$8</definedName>
    <definedName name="BExIXSGCT2KNDDYSVBHXPEIVP2PR" localSheetId="5" hidden="1">halmozott-[1]hier!$A$3:$B$8</definedName>
    <definedName name="BExIXSGCT2KNDDYSVBHXPEIVP2PR" localSheetId="3" hidden="1">halmozott-[1]hier!$A$3:$B$8</definedName>
    <definedName name="BExIXSGCT2KNDDYSVBHXPEIVP2PR" hidden="1">halmozott-[1]hier!$A$3:$B$8</definedName>
    <definedName name="BExIY9DWW80ODGHJKE2PUIZVZRD1" localSheetId="4" hidden="1">#REF!</definedName>
    <definedName name="BExIY9DWW80ODGHJKE2PUIZVZRD1" localSheetId="1" hidden="1">#REF!</definedName>
    <definedName name="BExIY9DWW80ODGHJKE2PUIZVZRD1" localSheetId="2" hidden="1">#REF!</definedName>
    <definedName name="BExIY9DWW80ODGHJKE2PUIZVZRD1" localSheetId="5" hidden="1">#REF!</definedName>
    <definedName name="BExIY9DWW80ODGHJKE2PUIZVZRD1" localSheetId="3" hidden="1">#REF!</definedName>
    <definedName name="BExIY9DWW80ODGHJKE2PUIZVZRD1" hidden="1">#REF!</definedName>
    <definedName name="BExIYAFQSD3RZRU5KT4OGQ9IK2ML" localSheetId="4" hidden="1">halmozott-[1]hier!$A$10:$B$17</definedName>
    <definedName name="BExIYAFQSD3RZRU5KT4OGQ9IK2ML" localSheetId="1" hidden="1">halmozott-[1]hier!$A$10:$B$17</definedName>
    <definedName name="BExIYAFQSD3RZRU5KT4OGQ9IK2ML" localSheetId="2" hidden="1">halmozott-[1]hier!$A$10:$B$17</definedName>
    <definedName name="BExIYAFQSD3RZRU5KT4OGQ9IK2ML" localSheetId="5" hidden="1">halmozott-[1]hier!$A$10:$B$17</definedName>
    <definedName name="BExIYAFQSD3RZRU5KT4OGQ9IK2ML" localSheetId="3" hidden="1">halmozott-[1]hier!$A$10:$B$17</definedName>
    <definedName name="BExIYAFQSD3RZRU5KT4OGQ9IK2ML" hidden="1">halmozott-[1]hier!$A$10:$B$17</definedName>
    <definedName name="BExIYC30IWX4J2ADAU57NMNIQFUD" localSheetId="4" hidden="1">halmozott-[1]hier!$A$19:$U$490</definedName>
    <definedName name="BExIYC30IWX4J2ADAU57NMNIQFUD" localSheetId="1" hidden="1">halmozott-[1]hier!$A$19:$U$490</definedName>
    <definedName name="BExIYC30IWX4J2ADAU57NMNIQFUD" localSheetId="2" hidden="1">halmozott-[1]hier!$A$19:$U$490</definedName>
    <definedName name="BExIYC30IWX4J2ADAU57NMNIQFUD" localSheetId="5" hidden="1">halmozott-[1]hier!$A$19:$U$490</definedName>
    <definedName name="BExIYC30IWX4J2ADAU57NMNIQFUD" localSheetId="3" hidden="1">halmozott-[1]hier!$A$19:$U$490</definedName>
    <definedName name="BExIYC30IWX4J2ADAU57NMNIQFUD" hidden="1">halmozott-[1]hier!$A$19:$U$490</definedName>
    <definedName name="BExIYYPIFEG1X8RMSZMM7KO75XOT" localSheetId="4" hidden="1">#REF!</definedName>
    <definedName name="BExIYYPIFEG1X8RMSZMM7KO75XOT" localSheetId="1" hidden="1">#REF!</definedName>
    <definedName name="BExIYYPIFEG1X8RMSZMM7KO75XOT" localSheetId="2" hidden="1">#REF!</definedName>
    <definedName name="BExIYYPIFEG1X8RMSZMM7KO75XOT" localSheetId="5" hidden="1">#REF!</definedName>
    <definedName name="BExIYYPIFEG1X8RMSZMM7KO75XOT" localSheetId="3" hidden="1">#REF!</definedName>
    <definedName name="BExIYYPIFEG1X8RMSZMM7KO75XOT" hidden="1">#REF!</definedName>
    <definedName name="BExIZBAP3E07VWSKJ1GX9IAJMUQJ" localSheetId="4" hidden="1">#REF!</definedName>
    <definedName name="BExIZBAP3E07VWSKJ1GX9IAJMUQJ" localSheetId="1" hidden="1">#REF!</definedName>
    <definedName name="BExIZBAP3E07VWSKJ1GX9IAJMUQJ" localSheetId="3" hidden="1">#REF!</definedName>
    <definedName name="BExIZBAP3E07VWSKJ1GX9IAJMUQJ" hidden="1">#REF!</definedName>
    <definedName name="BExIZDP0N2YMI8BKIMFWK68RYFXL" localSheetId="4" hidden="1">#REF!</definedName>
    <definedName name="BExIZDP0N2YMI8BKIMFWK68RYFXL" localSheetId="1" hidden="1">#REF!</definedName>
    <definedName name="BExIZDP0N2YMI8BKIMFWK68RYFXL" localSheetId="3" hidden="1">#REF!</definedName>
    <definedName name="BExIZDP0N2YMI8BKIMFWK68RYFXL" hidden="1">#REF!</definedName>
    <definedName name="BExIZFXZAL0IOX187IIIOO2DE406" localSheetId="4" hidden="1">Zárólétszám - Closing [2]headcount!$D$13:$E$18</definedName>
    <definedName name="BExIZFXZAL0IOX187IIIOO2DE406" localSheetId="1" hidden="1">Zárólétszám - Closing [2]headcount!$D$13:$E$18</definedName>
    <definedName name="BExIZFXZAL0IOX187IIIOO2DE406" localSheetId="2" hidden="1">Zárólétszám - Closing [2]headcount!$D$13:$E$18</definedName>
    <definedName name="BExIZFXZAL0IOX187IIIOO2DE406" localSheetId="5" hidden="1">Zárólétszám - Closing [2]headcount!$D$13:$E$18</definedName>
    <definedName name="BExIZFXZAL0IOX187IIIOO2DE406" localSheetId="3" hidden="1">Zárólétszám - Closing [2]headcount!$D$13:$E$18</definedName>
    <definedName name="BExIZFXZAL0IOX187IIIOO2DE406" hidden="1">Zárólétszám - Closing [2]headcount!$D$13:$E$18</definedName>
    <definedName name="BExIZS2Y00H3UYS7DJ7F9ISGQ5X3" localSheetId="4" hidden="1">#REF!</definedName>
    <definedName name="BExIZS2Y00H3UYS7DJ7F9ISGQ5X3" localSheetId="1" hidden="1">#REF!</definedName>
    <definedName name="BExIZS2Y00H3UYS7DJ7F9ISGQ5X3" localSheetId="2" hidden="1">#REF!</definedName>
    <definedName name="BExIZS2Y00H3UYS7DJ7F9ISGQ5X3" localSheetId="5" hidden="1">#REF!</definedName>
    <definedName name="BExIZS2Y00H3UYS7DJ7F9ISGQ5X3" localSheetId="3" hidden="1">#REF!</definedName>
    <definedName name="BExIZS2Y00H3UYS7DJ7F9ISGQ5X3" hidden="1">#REF!</definedName>
    <definedName name="BExJ01DEE4DPTTB79EQYUILG2M3K" localSheetId="4" hidden="1">#REF!</definedName>
    <definedName name="BExJ01DEE4DPTTB79EQYUILG2M3K" localSheetId="1" hidden="1">#REF!</definedName>
    <definedName name="BExJ01DEE4DPTTB79EQYUILG2M3K" localSheetId="3" hidden="1">#REF!</definedName>
    <definedName name="BExJ01DEE4DPTTB79EQYUILG2M3K" hidden="1">#REF!</definedName>
    <definedName name="BExKE4016PR4O9XEDRP9WDRUE2XU" localSheetId="4" hidden="1">#REF!</definedName>
    <definedName name="BExKE4016PR4O9XEDRP9WDRUE2XU" localSheetId="1" hidden="1">#REF!</definedName>
    <definedName name="BExKE4016PR4O9XEDRP9WDRUE2XU" localSheetId="3" hidden="1">#REF!</definedName>
    <definedName name="BExKE4016PR4O9XEDRP9WDRUE2XU" hidden="1">#REF!</definedName>
    <definedName name="BExKENHBL07HQJ01WRIOXRLRUDTA" localSheetId="4" hidden="1">diszkrét-[1]hier!$A$10:$B$18</definedName>
    <definedName name="BExKENHBL07HQJ01WRIOXRLRUDTA" localSheetId="1" hidden="1">diszkrét-[1]hier!$A$10:$B$18</definedName>
    <definedName name="BExKENHBL07HQJ01WRIOXRLRUDTA" localSheetId="2" hidden="1">diszkrét-[1]hier!$A$10:$B$18</definedName>
    <definedName name="BExKENHBL07HQJ01WRIOXRLRUDTA" localSheetId="5" hidden="1">diszkrét-[1]hier!$A$10:$B$18</definedName>
    <definedName name="BExKENHBL07HQJ01WRIOXRLRUDTA" localSheetId="3" hidden="1">diszkrét-[1]hier!$A$10:$B$18</definedName>
    <definedName name="BExKENHBL07HQJ01WRIOXRLRUDTA" hidden="1">diszkrét-[1]hier!$A$10:$B$18</definedName>
    <definedName name="BExKEOOI33GJBO4GK0JBET8PYW8C" localSheetId="4" hidden="1">halmozott-[1]hier!$A$3:$B$8</definedName>
    <definedName name="BExKEOOI33GJBO4GK0JBET8PYW8C" localSheetId="1" hidden="1">halmozott-[1]hier!$A$3:$B$8</definedName>
    <definedName name="BExKEOOI33GJBO4GK0JBET8PYW8C" localSheetId="2" hidden="1">halmozott-[1]hier!$A$3:$B$8</definedName>
    <definedName name="BExKEOOI33GJBO4GK0JBET8PYW8C" localSheetId="5" hidden="1">halmozott-[1]hier!$A$3:$B$8</definedName>
    <definedName name="BExKEOOI33GJBO4GK0JBET8PYW8C" localSheetId="3" hidden="1">halmozott-[1]hier!$A$3:$B$8</definedName>
    <definedName name="BExKEOOI33GJBO4GK0JBET8PYW8C" hidden="1">halmozott-[1]hier!$A$3:$B$8</definedName>
    <definedName name="BExKFBB280UIUZSD8ESVHT9M63AK" localSheetId="4" hidden="1">#REF!</definedName>
    <definedName name="BExKFBB280UIUZSD8ESVHT9M63AK" localSheetId="1" hidden="1">#REF!</definedName>
    <definedName name="BExKFBB280UIUZSD8ESVHT9M63AK" localSheetId="2" hidden="1">#REF!</definedName>
    <definedName name="BExKFBB280UIUZSD8ESVHT9M63AK" localSheetId="5" hidden="1">#REF!</definedName>
    <definedName name="BExKFBB280UIUZSD8ESVHT9M63AK" localSheetId="3" hidden="1">#REF!</definedName>
    <definedName name="BExKFBB280UIUZSD8ESVHT9M63AK" hidden="1">#REF!</definedName>
    <definedName name="BExKFJP5T2QQDGMRPH0V7Q4PWSDU" localSheetId="4" hidden="1">#REF!</definedName>
    <definedName name="BExKFJP5T2QQDGMRPH0V7Q4PWSDU" localSheetId="1" hidden="1">#REF!</definedName>
    <definedName name="BExKFJP5T2QQDGMRPH0V7Q4PWSDU" localSheetId="3" hidden="1">#REF!</definedName>
    <definedName name="BExKFJP5T2QQDGMRPH0V7Q4PWSDU" hidden="1">#REF!</definedName>
    <definedName name="BExKFKAQHUO9DG36NVHY44SEI9VE" localSheetId="4" hidden="1">#REF!</definedName>
    <definedName name="BExKFKAQHUO9DG36NVHY44SEI9VE" localSheetId="1" hidden="1">#REF!</definedName>
    <definedName name="BExKFKAQHUO9DG36NVHY44SEI9VE" localSheetId="3" hidden="1">#REF!</definedName>
    <definedName name="BExKFKAQHUO9DG36NVHY44SEI9VE" hidden="1">#REF!</definedName>
    <definedName name="BExKFON9E7MOREKWR1W77HE22R9A" localSheetId="1" hidden="1">#REF!</definedName>
    <definedName name="BExKFON9E7MOREKWR1W77HE22R9A" localSheetId="3" hidden="1">#REF!</definedName>
    <definedName name="BExKFON9E7MOREKWR1W77HE22R9A" hidden="1">#REF!</definedName>
    <definedName name="BExKGE9PEDLFC2740Q88KIBLSYVM" localSheetId="4" hidden="1">halmozott-[1]hier!$A$3:$B$8</definedName>
    <definedName name="BExKGE9PEDLFC2740Q88KIBLSYVM" localSheetId="1" hidden="1">halmozott-[1]hier!$A$3:$B$8</definedName>
    <definedName name="BExKGE9PEDLFC2740Q88KIBLSYVM" localSheetId="2" hidden="1">halmozott-[1]hier!$A$3:$B$8</definedName>
    <definedName name="BExKGE9PEDLFC2740Q88KIBLSYVM" localSheetId="5" hidden="1">halmozott-[1]hier!$A$3:$B$8</definedName>
    <definedName name="BExKGE9PEDLFC2740Q88KIBLSYVM" localSheetId="3" hidden="1">halmozott-[1]hier!$A$3:$B$8</definedName>
    <definedName name="BExKGE9PEDLFC2740Q88KIBLSYVM" hidden="1">halmozott-[1]hier!$A$3:$B$8</definedName>
    <definedName name="BExKHNO9LHW3ZLRJ8A96NGKCW5NT" localSheetId="4" hidden="1">halmozott-[1]hier!$A$20:$U$491</definedName>
    <definedName name="BExKHNO9LHW3ZLRJ8A96NGKCW5NT" localSheetId="1" hidden="1">halmozott-[1]hier!$A$20:$U$491</definedName>
    <definedName name="BExKHNO9LHW3ZLRJ8A96NGKCW5NT" localSheetId="2" hidden="1">halmozott-[1]hier!$A$20:$U$491</definedName>
    <definedName name="BExKHNO9LHW3ZLRJ8A96NGKCW5NT" localSheetId="5" hidden="1">halmozott-[1]hier!$A$20:$U$491</definedName>
    <definedName name="BExKHNO9LHW3ZLRJ8A96NGKCW5NT" localSheetId="3" hidden="1">halmozott-[1]hier!$A$20:$U$491</definedName>
    <definedName name="BExKHNO9LHW3ZLRJ8A96NGKCW5NT" hidden="1">halmozott-[1]hier!$A$20:$U$491</definedName>
    <definedName name="BExKHNTJKX8F7KAS1DE0RRXL4IRH" localSheetId="4" hidden="1">#REF!</definedName>
    <definedName name="BExKHNTJKX8F7KAS1DE0RRXL4IRH" localSheetId="1" hidden="1">#REF!</definedName>
    <definedName name="BExKHNTJKX8F7KAS1DE0RRXL4IRH" localSheetId="2" hidden="1">#REF!</definedName>
    <definedName name="BExKHNTJKX8F7KAS1DE0RRXL4IRH" localSheetId="5" hidden="1">#REF!</definedName>
    <definedName name="BExKHNTJKX8F7KAS1DE0RRXL4IRH" localSheetId="3" hidden="1">#REF!</definedName>
    <definedName name="BExKHNTJKX8F7KAS1DE0RRXL4IRH" hidden="1">#REF!</definedName>
    <definedName name="BExKJICP17JZAZQ9KGALDLZO1AS8" localSheetId="4" hidden="1">#REF!</definedName>
    <definedName name="BExKJICP17JZAZQ9KGALDLZO1AS8" localSheetId="1" hidden="1">#REF!</definedName>
    <definedName name="BExKJICP17JZAZQ9KGALDLZO1AS8" localSheetId="3" hidden="1">#REF!</definedName>
    <definedName name="BExKJICP17JZAZQ9KGALDLZO1AS8" hidden="1">#REF!</definedName>
    <definedName name="BExKLV66ASU2MNIGN2S88U0E1USR" localSheetId="4" hidden="1">#REF!</definedName>
    <definedName name="BExKLV66ASU2MNIGN2S88U0E1USR" localSheetId="1" hidden="1">#REF!</definedName>
    <definedName name="BExKLV66ASU2MNIGN2S88U0E1USR" localSheetId="3" hidden="1">#REF!</definedName>
    <definedName name="BExKLV66ASU2MNIGN2S88U0E1USR" hidden="1">#REF!</definedName>
    <definedName name="BExKLWIN07P1K5E2SREH0N29KJJ2" localSheetId="4" hidden="1">Zárólétszám - Closing [2]headcount!$G$7:$H$7</definedName>
    <definedName name="BExKLWIN07P1K5E2SREH0N29KJJ2" localSheetId="1" hidden="1">Zárólétszám - Closing [2]headcount!$G$7:$H$7</definedName>
    <definedName name="BExKLWIN07P1K5E2SREH0N29KJJ2" localSheetId="2" hidden="1">Zárólétszám - Closing [2]headcount!$G$7:$H$7</definedName>
    <definedName name="BExKLWIN07P1K5E2SREH0N29KJJ2" localSheetId="5" hidden="1">Zárólétszám - Closing [2]headcount!$G$7:$H$7</definedName>
    <definedName name="BExKLWIN07P1K5E2SREH0N29KJJ2" localSheetId="3" hidden="1">Zárólétszám - Closing [2]headcount!$G$7:$H$7</definedName>
    <definedName name="BExKLWIN07P1K5E2SREH0N29KJJ2" hidden="1">Zárólétszám - Closing [2]headcount!$G$7:$H$7</definedName>
    <definedName name="BExKMKSKR9ZDE79QCFRSB5H7Q6TD" localSheetId="4" hidden="1">#REF!</definedName>
    <definedName name="BExKMKSKR9ZDE79QCFRSB5H7Q6TD" localSheetId="1" hidden="1">#REF!</definedName>
    <definedName name="BExKMKSKR9ZDE79QCFRSB5H7Q6TD" localSheetId="2" hidden="1">#REF!</definedName>
    <definedName name="BExKMKSKR9ZDE79QCFRSB5H7Q6TD" localSheetId="5" hidden="1">#REF!</definedName>
    <definedName name="BExKMKSKR9ZDE79QCFRSB5H7Q6TD" localSheetId="3" hidden="1">#REF!</definedName>
    <definedName name="BExKMKSKR9ZDE79QCFRSB5H7Q6TD" hidden="1">#REF!</definedName>
    <definedName name="BExKOD8D8RMVP8STTR7FNGO2AP6S" localSheetId="4" hidden="1">#REF!</definedName>
    <definedName name="BExKOD8D8RMVP8STTR7FNGO2AP6S" localSheetId="1" hidden="1">#REF!</definedName>
    <definedName name="BExKOD8D8RMVP8STTR7FNGO2AP6S" localSheetId="3" hidden="1">#REF!</definedName>
    <definedName name="BExKOD8D8RMVP8STTR7FNGO2AP6S" hidden="1">#REF!</definedName>
    <definedName name="BExKOW3YRT9XK91BGIH333PF0V6D" localSheetId="4" hidden="1">#REF!</definedName>
    <definedName name="BExKOW3YRT9XK91BGIH333PF0V6D" localSheetId="1" hidden="1">#REF!</definedName>
    <definedName name="BExKOW3YRT9XK91BGIH333PF0V6D" localSheetId="3" hidden="1">#REF!</definedName>
    <definedName name="BExKOW3YRT9XK91BGIH333PF0V6D" hidden="1">#REF!</definedName>
    <definedName name="BExKOX0CHIH28SBPMBUVZ1XJCS3U" localSheetId="1" hidden="1">#REF!</definedName>
    <definedName name="BExKOX0CHIH28SBPMBUVZ1XJCS3U" localSheetId="3" hidden="1">#REF!</definedName>
    <definedName name="BExKOX0CHIH28SBPMBUVZ1XJCS3U" hidden="1">#REF!</definedName>
    <definedName name="BExKPJ6RL45RN2XZ76VQI9ZU54M1" localSheetId="4" hidden="1">Zárólétszám - Closing [2]headcount!$G$7:$H$7</definedName>
    <definedName name="BExKPJ6RL45RN2XZ76VQI9ZU54M1" localSheetId="1" hidden="1">Zárólétszám - Closing [2]headcount!$G$7:$H$7</definedName>
    <definedName name="BExKPJ6RL45RN2XZ76VQI9ZU54M1" localSheetId="2" hidden="1">Zárólétszám - Closing [2]headcount!$G$7:$H$7</definedName>
    <definedName name="BExKPJ6RL45RN2XZ76VQI9ZU54M1" localSheetId="5" hidden="1">Zárólétszám - Closing [2]headcount!$G$7:$H$7</definedName>
    <definedName name="BExKPJ6RL45RN2XZ76VQI9ZU54M1" localSheetId="3" hidden="1">Zárólétszám - Closing [2]headcount!$G$7:$H$7</definedName>
    <definedName name="BExKPJ6RL45RN2XZ76VQI9ZU54M1" hidden="1">Zárólétszám - Closing [2]headcount!$G$7:$H$7</definedName>
    <definedName name="BExKPRKUMJFH7FCRSS07CK0HICG7" localSheetId="4" hidden="1">#REF!</definedName>
    <definedName name="BExKPRKUMJFH7FCRSS07CK0HICG7" localSheetId="1" hidden="1">#REF!</definedName>
    <definedName name="BExKPRKUMJFH7FCRSS07CK0HICG7" localSheetId="2" hidden="1">#REF!</definedName>
    <definedName name="BExKPRKUMJFH7FCRSS07CK0HICG7" localSheetId="5" hidden="1">#REF!</definedName>
    <definedName name="BExKPRKUMJFH7FCRSS07CK0HICG7" localSheetId="3" hidden="1">#REF!</definedName>
    <definedName name="BExKPRKUMJFH7FCRSS07CK0HICG7" hidden="1">#REF!</definedName>
    <definedName name="BExKPSBS43BF9DEW19LU1PZUTCXP" localSheetId="4" hidden="1">halmozott-[1]hier!$A$19:$U$464</definedName>
    <definedName name="BExKPSBS43BF9DEW19LU1PZUTCXP" localSheetId="1" hidden="1">halmozott-[1]hier!$A$19:$U$464</definedName>
    <definedName name="BExKPSBS43BF9DEW19LU1PZUTCXP" localSheetId="2" hidden="1">halmozott-[1]hier!$A$19:$U$464</definedName>
    <definedName name="BExKPSBS43BF9DEW19LU1PZUTCXP" localSheetId="5" hidden="1">halmozott-[1]hier!$A$19:$U$464</definedName>
    <definedName name="BExKPSBS43BF9DEW19LU1PZUTCXP" localSheetId="3" hidden="1">halmozott-[1]hier!$A$19:$U$464</definedName>
    <definedName name="BExKPSBS43BF9DEW19LU1PZUTCXP" hidden="1">halmozott-[1]hier!$A$19:$U$464</definedName>
    <definedName name="BExKQ2YVOVAC50KDJIL9RZUQZTA7" localSheetId="4" hidden="1">#REF!</definedName>
    <definedName name="BExKQ2YVOVAC50KDJIL9RZUQZTA7" localSheetId="1" hidden="1">#REF!</definedName>
    <definedName name="BExKQ2YVOVAC50KDJIL9RZUQZTA7" localSheetId="2" hidden="1">#REF!</definedName>
    <definedName name="BExKQ2YVOVAC50KDJIL9RZUQZTA7" localSheetId="5" hidden="1">#REF!</definedName>
    <definedName name="BExKQ2YVOVAC50KDJIL9RZUQZTA7" localSheetId="3" hidden="1">#REF!</definedName>
    <definedName name="BExKQ2YVOVAC50KDJIL9RZUQZTA7" hidden="1">#REF!</definedName>
    <definedName name="BExKQHSWCTJOBW8GYCYJRL95NX5J" localSheetId="4" hidden="1">#REF!</definedName>
    <definedName name="BExKQHSWCTJOBW8GYCYJRL95NX5J" localSheetId="1" hidden="1">#REF!</definedName>
    <definedName name="BExKQHSWCTJOBW8GYCYJRL95NX5J" localSheetId="3" hidden="1">#REF!</definedName>
    <definedName name="BExKQHSWCTJOBW8GYCYJRL95NX5J" hidden="1">#REF!</definedName>
    <definedName name="BExKQT6XMEJWSYRFV0NLF44E6IG2" localSheetId="4" hidden="1">diszkrét-[1]hier!$A$19:$U$449</definedName>
    <definedName name="BExKQT6XMEJWSYRFV0NLF44E6IG2" localSheetId="1" hidden="1">diszkrét-[1]hier!$A$19:$U$449</definedName>
    <definedName name="BExKQT6XMEJWSYRFV0NLF44E6IG2" localSheetId="2" hidden="1">diszkrét-[1]hier!$A$19:$U$449</definedName>
    <definedName name="BExKQT6XMEJWSYRFV0NLF44E6IG2" localSheetId="5" hidden="1">diszkrét-[1]hier!$A$19:$U$449</definedName>
    <definedName name="BExKQT6XMEJWSYRFV0NLF44E6IG2" localSheetId="3" hidden="1">diszkrét-[1]hier!$A$19:$U$449</definedName>
    <definedName name="BExKQT6XMEJWSYRFV0NLF44E6IG2" hidden="1">diszkrét-[1]hier!$A$19:$U$449</definedName>
    <definedName name="BExKSDJ69SS70A63AM5CJ19RIVRQ" localSheetId="4" hidden="1">#REF!</definedName>
    <definedName name="BExKSDJ69SS70A63AM5CJ19RIVRQ" localSheetId="1" hidden="1">#REF!</definedName>
    <definedName name="BExKSDJ69SS70A63AM5CJ19RIVRQ" localSheetId="2" hidden="1">#REF!</definedName>
    <definedName name="BExKSDJ69SS70A63AM5CJ19RIVRQ" localSheetId="5" hidden="1">#REF!</definedName>
    <definedName name="BExKSDJ69SS70A63AM5CJ19RIVRQ" localSheetId="3" hidden="1">#REF!</definedName>
    <definedName name="BExKSDJ69SS70A63AM5CJ19RIVRQ" hidden="1">#REF!</definedName>
    <definedName name="BExKTJY0EEAQG2WQWJNO2E224C2T" localSheetId="4" hidden="1">#REF!</definedName>
    <definedName name="BExKTJY0EEAQG2WQWJNO2E224C2T" localSheetId="1" hidden="1">#REF!</definedName>
    <definedName name="BExKTJY0EEAQG2WQWJNO2E224C2T" localSheetId="3" hidden="1">#REF!</definedName>
    <definedName name="BExKTJY0EEAQG2WQWJNO2E224C2T" hidden="1">#REF!</definedName>
    <definedName name="BExKU4BJZYXWC866AVV4MQTMWYEY" localSheetId="4" hidden="1">#REF!</definedName>
    <definedName name="BExKU4BJZYXWC866AVV4MQTMWYEY" localSheetId="1" hidden="1">#REF!</definedName>
    <definedName name="BExKU4BJZYXWC866AVV4MQTMWYEY" localSheetId="3" hidden="1">#REF!</definedName>
    <definedName name="BExKU4BJZYXWC866AVV4MQTMWYEY" hidden="1">#REF!</definedName>
    <definedName name="BExKV3OPYU8VTWRHIFKZZV6OAD1V" localSheetId="1" hidden="1">#REF!</definedName>
    <definedName name="BExKV3OPYU8VTWRHIFKZZV6OAD1V" localSheetId="3" hidden="1">#REF!</definedName>
    <definedName name="BExKV3OPYU8VTWRHIFKZZV6OAD1V" hidden="1">#REF!</definedName>
    <definedName name="BExKV6OLDNF42L5ACKCMS3MAG23F" localSheetId="1" hidden="1">#REF!</definedName>
    <definedName name="BExKV6OLDNF42L5ACKCMS3MAG23F" localSheetId="3" hidden="1">#REF!</definedName>
    <definedName name="BExKV6OLDNF42L5ACKCMS3MAG23F" hidden="1">#REF!</definedName>
    <definedName name="BExKVRNVJHO75LMPPVPKQ2RCJ0FL" localSheetId="1" hidden="1">#REF!</definedName>
    <definedName name="BExKVRNVJHO75LMPPVPKQ2RCJ0FL" localSheetId="3" hidden="1">#REF!</definedName>
    <definedName name="BExKVRNVJHO75LMPPVPKQ2RCJ0FL" hidden="1">#REF!</definedName>
    <definedName name="BExM9KUKM533W0QYIPFQ3KBNBXCZ" localSheetId="1" hidden="1">#REF!</definedName>
    <definedName name="BExM9KUKM533W0QYIPFQ3KBNBXCZ" localSheetId="3" hidden="1">#REF!</definedName>
    <definedName name="BExM9KUKM533W0QYIPFQ3KBNBXCZ" hidden="1">#REF!</definedName>
    <definedName name="BExMA9Q390TDCS6U1B82K8IEH37W" localSheetId="4" hidden="1">diszkrét-[1]hier!$A$21:$U$699</definedName>
    <definedName name="BExMA9Q390TDCS6U1B82K8IEH37W" localSheetId="1" hidden="1">diszkrét-[1]hier!$A$21:$U$699</definedName>
    <definedName name="BExMA9Q390TDCS6U1B82K8IEH37W" localSheetId="2" hidden="1">diszkrét-[1]hier!$A$21:$U$699</definedName>
    <definedName name="BExMA9Q390TDCS6U1B82K8IEH37W" localSheetId="5" hidden="1">diszkrét-[1]hier!$A$21:$U$699</definedName>
    <definedName name="BExMA9Q390TDCS6U1B82K8IEH37W" localSheetId="3" hidden="1">diszkrét-[1]hier!$A$21:$U$699</definedName>
    <definedName name="BExMA9Q390TDCS6U1B82K8IEH37W" hidden="1">diszkrét-[1]hier!$A$21:$U$699</definedName>
    <definedName name="BExMBF32OO9H23GFBWHPWFSZ8LA0" localSheetId="4" hidden="1">#REF!</definedName>
    <definedName name="BExMBF32OO9H23GFBWHPWFSZ8LA0" localSheetId="1" hidden="1">#REF!</definedName>
    <definedName name="BExMBF32OO9H23GFBWHPWFSZ8LA0" localSheetId="2" hidden="1">#REF!</definedName>
    <definedName name="BExMBF32OO9H23GFBWHPWFSZ8LA0" localSheetId="5" hidden="1">#REF!</definedName>
    <definedName name="BExMBF32OO9H23GFBWHPWFSZ8LA0" localSheetId="3" hidden="1">#REF!</definedName>
    <definedName name="BExMBF32OO9H23GFBWHPWFSZ8LA0" hidden="1">#REF!</definedName>
    <definedName name="BExMBM4KGCIOBVQIYJ2XXZ9YPVAJ" localSheetId="4" hidden="1">#REF!</definedName>
    <definedName name="BExMBM4KGCIOBVQIYJ2XXZ9YPVAJ" localSheetId="1" hidden="1">#REF!</definedName>
    <definedName name="BExMBM4KGCIOBVQIYJ2XXZ9YPVAJ" localSheetId="3" hidden="1">#REF!</definedName>
    <definedName name="BExMBM4KGCIOBVQIYJ2XXZ9YPVAJ" hidden="1">#REF!</definedName>
    <definedName name="BExMBOZ5YAHJZ09QBNKSTWWFYUYH" localSheetId="4" hidden="1">diszkrét-[1]hier!$A$19:$U$464</definedName>
    <definedName name="BExMBOZ5YAHJZ09QBNKSTWWFYUYH" localSheetId="1" hidden="1">diszkrét-[1]hier!$A$19:$U$464</definedName>
    <definedName name="BExMBOZ5YAHJZ09QBNKSTWWFYUYH" localSheetId="2" hidden="1">diszkrét-[1]hier!$A$19:$U$464</definedName>
    <definedName name="BExMBOZ5YAHJZ09QBNKSTWWFYUYH" localSheetId="5" hidden="1">diszkrét-[1]hier!$A$19:$U$464</definedName>
    <definedName name="BExMBOZ5YAHJZ09QBNKSTWWFYUYH" localSheetId="3" hidden="1">diszkrét-[1]hier!$A$19:$U$464</definedName>
    <definedName name="BExMBOZ5YAHJZ09QBNKSTWWFYUYH" hidden="1">diszkrét-[1]hier!$A$19:$U$464</definedName>
    <definedName name="BExMBR2ONO90UWXIACV7DG4NGGY2" localSheetId="4" hidden="1">#REF!</definedName>
    <definedName name="BExMBR2ONO90UWXIACV7DG4NGGY2" localSheetId="1" hidden="1">#REF!</definedName>
    <definedName name="BExMBR2ONO90UWXIACV7DG4NGGY2" localSheetId="2" hidden="1">#REF!</definedName>
    <definedName name="BExMBR2ONO90UWXIACV7DG4NGGY2" localSheetId="5" hidden="1">#REF!</definedName>
    <definedName name="BExMBR2ONO90UWXIACV7DG4NGGY2" localSheetId="3" hidden="1">#REF!</definedName>
    <definedName name="BExMBR2ONO90UWXIACV7DG4NGGY2" hidden="1">#REF!</definedName>
    <definedName name="BExMBSV990KL8777RXHWEQLDV92P" localSheetId="4" hidden="1">#REF!</definedName>
    <definedName name="BExMBSV990KL8777RXHWEQLDV92P" localSheetId="1" hidden="1">#REF!</definedName>
    <definedName name="BExMBSV990KL8777RXHWEQLDV92P" localSheetId="3" hidden="1">#REF!</definedName>
    <definedName name="BExMBSV990KL8777RXHWEQLDV92P" hidden="1">#REF!</definedName>
    <definedName name="BExMC7UPXNBY4K73NTMQ6Z6GLN38" localSheetId="4" hidden="1">#REF!</definedName>
    <definedName name="BExMC7UPXNBY4K73NTMQ6Z6GLN38" localSheetId="1" hidden="1">#REF!</definedName>
    <definedName name="BExMC7UPXNBY4K73NTMQ6Z6GLN38" localSheetId="3" hidden="1">#REF!</definedName>
    <definedName name="BExMC7UPXNBY4K73NTMQ6Z6GLN38" hidden="1">#REF!</definedName>
    <definedName name="BExMC8WJKEGKIMQWEX9I3TAKWY17" localSheetId="4" hidden="1">HR riport - HR [3]Report!$G$7:$H$7</definedName>
    <definedName name="BExMC8WJKEGKIMQWEX9I3TAKWY17" localSheetId="1" hidden="1">HR riport - HR [3]Report!$G$7:$H$7</definedName>
    <definedName name="BExMC8WJKEGKIMQWEX9I3TAKWY17" localSheetId="2" hidden="1">HR riport - HR [3]Report!$G$7:$H$7</definedName>
    <definedName name="BExMC8WJKEGKIMQWEX9I3TAKWY17" localSheetId="5" hidden="1">HR riport - HR [3]Report!$G$7:$H$7</definedName>
    <definedName name="BExMC8WJKEGKIMQWEX9I3TAKWY17" localSheetId="3" hidden="1">HR riport - HR [3]Report!$G$7:$H$7</definedName>
    <definedName name="BExMC8WJKEGKIMQWEX9I3TAKWY17" hidden="1">HR riport - HR [3]Report!$G$7:$H$7</definedName>
    <definedName name="BExMCWKY5IY1XAO90IMMDE7HOV1C" localSheetId="4" hidden="1">#REF!</definedName>
    <definedName name="BExMCWKY5IY1XAO90IMMDE7HOV1C" localSheetId="1" hidden="1">#REF!</definedName>
    <definedName name="BExMCWKY5IY1XAO90IMMDE7HOV1C" localSheetId="2" hidden="1">#REF!</definedName>
    <definedName name="BExMCWKY5IY1XAO90IMMDE7HOV1C" localSheetId="5" hidden="1">#REF!</definedName>
    <definedName name="BExMCWKY5IY1XAO90IMMDE7HOV1C" localSheetId="3" hidden="1">#REF!</definedName>
    <definedName name="BExMCWKY5IY1XAO90IMMDE7HOV1C" hidden="1">#REF!</definedName>
    <definedName name="BExMD9M6X7XHWMFVAHENHRIAV8VK" localSheetId="4" hidden="1">halmozott-[1]hier!$A$3:$B$8</definedName>
    <definedName name="BExMD9M6X7XHWMFVAHENHRIAV8VK" localSheetId="1" hidden="1">halmozott-[1]hier!$A$3:$B$8</definedName>
    <definedName name="BExMD9M6X7XHWMFVAHENHRIAV8VK" localSheetId="2" hidden="1">halmozott-[1]hier!$A$3:$B$8</definedName>
    <definedName name="BExMD9M6X7XHWMFVAHENHRIAV8VK" localSheetId="5" hidden="1">halmozott-[1]hier!$A$3:$B$8</definedName>
    <definedName name="BExMD9M6X7XHWMFVAHENHRIAV8VK" localSheetId="3" hidden="1">halmozott-[1]hier!$A$3:$B$8</definedName>
    <definedName name="BExMD9M6X7XHWMFVAHENHRIAV8VK" hidden="1">halmozott-[1]hier!$A$3:$B$8</definedName>
    <definedName name="BExMDFB7WX5XJREBQSZNRWTDYEPX" localSheetId="4" hidden="1">#REF!</definedName>
    <definedName name="BExMDFB7WX5XJREBQSZNRWTDYEPX" localSheetId="1" hidden="1">#REF!</definedName>
    <definedName name="BExMDFB7WX5XJREBQSZNRWTDYEPX" localSheetId="2" hidden="1">#REF!</definedName>
    <definedName name="BExMDFB7WX5XJREBQSZNRWTDYEPX" localSheetId="5" hidden="1">#REF!</definedName>
    <definedName name="BExMDFB7WX5XJREBQSZNRWTDYEPX" localSheetId="3" hidden="1">#REF!</definedName>
    <definedName name="BExMDFB7WX5XJREBQSZNRWTDYEPX" hidden="1">#REF!</definedName>
    <definedName name="BExMDTEC8AC2KBFHBY27L6KTD3KA" localSheetId="4" hidden="1">#REF!</definedName>
    <definedName name="BExMDTEC8AC2KBFHBY27L6KTD3KA" localSheetId="1" hidden="1">#REF!</definedName>
    <definedName name="BExMDTEC8AC2KBFHBY27L6KTD3KA" localSheetId="3" hidden="1">#REF!</definedName>
    <definedName name="BExMDTEC8AC2KBFHBY27L6KTD3KA" hidden="1">#REF!</definedName>
    <definedName name="BExMECFDYU9IQ5XDXJWRM4M03171" localSheetId="4" hidden="1">diszkrét-[1]hier!$A$10:$B$18</definedName>
    <definedName name="BExMECFDYU9IQ5XDXJWRM4M03171" localSheetId="1" hidden="1">diszkrét-[1]hier!$A$10:$B$18</definedName>
    <definedName name="BExMECFDYU9IQ5XDXJWRM4M03171" localSheetId="2" hidden="1">diszkrét-[1]hier!$A$10:$B$18</definedName>
    <definedName name="BExMECFDYU9IQ5XDXJWRM4M03171" localSheetId="5" hidden="1">diszkrét-[1]hier!$A$10:$B$18</definedName>
    <definedName name="BExMECFDYU9IQ5XDXJWRM4M03171" localSheetId="3" hidden="1">diszkrét-[1]hier!$A$10:$B$18</definedName>
    <definedName name="BExMECFDYU9IQ5XDXJWRM4M03171" hidden="1">diszkrét-[1]hier!$A$10:$B$18</definedName>
    <definedName name="BExMEP0K12CBEO9OLFG6ERLDEB0L" localSheetId="4" hidden="1">#REF!</definedName>
    <definedName name="BExMEP0K12CBEO9OLFG6ERLDEB0L" localSheetId="1" hidden="1">#REF!</definedName>
    <definedName name="BExMEP0K12CBEO9OLFG6ERLDEB0L" localSheetId="2" hidden="1">#REF!</definedName>
    <definedName name="BExMEP0K12CBEO9OLFG6ERLDEB0L" localSheetId="5" hidden="1">#REF!</definedName>
    <definedName name="BExMEP0K12CBEO9OLFG6ERLDEB0L" localSheetId="3" hidden="1">#REF!</definedName>
    <definedName name="BExMEP0K12CBEO9OLFG6ERLDEB0L" hidden="1">#REF!</definedName>
    <definedName name="BExMEU3YVXFLPZUR0HEC5I7Q84WI" localSheetId="4" hidden="1">#REF!</definedName>
    <definedName name="BExMEU3YVXFLPZUR0HEC5I7Q84WI" localSheetId="1" hidden="1">#REF!</definedName>
    <definedName name="BExMEU3YVXFLPZUR0HEC5I7Q84WI" localSheetId="3" hidden="1">#REF!</definedName>
    <definedName name="BExMEU3YVXFLPZUR0HEC5I7Q84WI" hidden="1">#REF!</definedName>
    <definedName name="BExMFT6DPIEPF3K2HDU5BJ36PSUG" localSheetId="4" hidden="1">#REF!</definedName>
    <definedName name="BExMFT6DPIEPF3K2HDU5BJ36PSUG" localSheetId="1" hidden="1">#REF!</definedName>
    <definedName name="BExMFT6DPIEPF3K2HDU5BJ36PSUG" localSheetId="3" hidden="1">#REF!</definedName>
    <definedName name="BExMFT6DPIEPF3K2HDU5BJ36PSUG" hidden="1">#REF!</definedName>
    <definedName name="BExMFYPWJAIVQRUD5KRSIGG5O120" localSheetId="1" hidden="1">#REF!</definedName>
    <definedName name="BExMFYPWJAIVQRUD5KRSIGG5O120" localSheetId="3" hidden="1">#REF!</definedName>
    <definedName name="BExMFYPWJAIVQRUD5KRSIGG5O120" hidden="1">#REF!</definedName>
    <definedName name="BExMG5WUG4JA5SB6VXKVWL73Y5O1" localSheetId="1" hidden="1">#REF!</definedName>
    <definedName name="BExMG5WUG4JA5SB6VXKVWL73Y5O1" localSheetId="3" hidden="1">#REF!</definedName>
    <definedName name="BExMG5WUG4JA5SB6VXKVWL73Y5O1" hidden="1">#REF!</definedName>
    <definedName name="BExMG7V3B7AMC57SD5KZESELOOVK" localSheetId="1" hidden="1">#REF!</definedName>
    <definedName name="BExMG7V3B7AMC57SD5KZESELOOVK" localSheetId="3" hidden="1">#REF!</definedName>
    <definedName name="BExMG7V3B7AMC57SD5KZESELOOVK" hidden="1">#REF!</definedName>
    <definedName name="BExMGOY18ATG85KU1H6BNYVSHS1W" localSheetId="1" hidden="1">#REF!</definedName>
    <definedName name="BExMGOY18ATG85KU1H6BNYVSHS1W" localSheetId="3" hidden="1">#REF!</definedName>
    <definedName name="BExMGOY18ATG85KU1H6BNYVSHS1W" hidden="1">#REF!</definedName>
    <definedName name="BExMH06L0I31W7TQM8ZKDIGDWL5G" localSheetId="1" hidden="1">#REF!</definedName>
    <definedName name="BExMH06L0I31W7TQM8ZKDIGDWL5G" localSheetId="3" hidden="1">#REF!</definedName>
    <definedName name="BExMH06L0I31W7TQM8ZKDIGDWL5G" hidden="1">#REF!</definedName>
    <definedName name="BExMHEKIPDRJ5GKAYSR191GM7VD8" localSheetId="4" hidden="1">diszkrét-[1]hier!$A$3:$B$9</definedName>
    <definedName name="BExMHEKIPDRJ5GKAYSR191GM7VD8" localSheetId="1" hidden="1">diszkrét-[1]hier!$A$3:$B$9</definedName>
    <definedName name="BExMHEKIPDRJ5GKAYSR191GM7VD8" localSheetId="2" hidden="1">diszkrét-[1]hier!$A$3:$B$9</definedName>
    <definedName name="BExMHEKIPDRJ5GKAYSR191GM7VD8" localSheetId="5" hidden="1">diszkrét-[1]hier!$A$3:$B$9</definedName>
    <definedName name="BExMHEKIPDRJ5GKAYSR191GM7VD8" localSheetId="3" hidden="1">diszkrét-[1]hier!$A$3:$B$9</definedName>
    <definedName name="BExMHEKIPDRJ5GKAYSR191GM7VD8" hidden="1">diszkrét-[1]hier!$A$3:$B$9</definedName>
    <definedName name="BExMHJT7XJHV8OGUPGJG0LY5F4C8" localSheetId="4" hidden="1">#REF!</definedName>
    <definedName name="BExMHJT7XJHV8OGUPGJG0LY5F4C8" localSheetId="1" hidden="1">#REF!</definedName>
    <definedName name="BExMHJT7XJHV8OGUPGJG0LY5F4C8" localSheetId="2" hidden="1">#REF!</definedName>
    <definedName name="BExMHJT7XJHV8OGUPGJG0LY5F4C8" localSheetId="5" hidden="1">#REF!</definedName>
    <definedName name="BExMHJT7XJHV8OGUPGJG0LY5F4C8" localSheetId="3" hidden="1">#REF!</definedName>
    <definedName name="BExMHJT7XJHV8OGUPGJG0LY5F4C8" hidden="1">#REF!</definedName>
    <definedName name="BExMHW3MJT51SEQ71EZGMFIV7RYZ" localSheetId="4" hidden="1">#REF!</definedName>
    <definedName name="BExMHW3MJT51SEQ71EZGMFIV7RYZ" localSheetId="1" hidden="1">#REF!</definedName>
    <definedName name="BExMHW3MJT51SEQ71EZGMFIV7RYZ" localSheetId="3" hidden="1">#REF!</definedName>
    <definedName name="BExMHW3MJT51SEQ71EZGMFIV7RYZ" hidden="1">#REF!</definedName>
    <definedName name="BExMIRVBTBWJZY7RD2T1BN8LBX0G" localSheetId="4" hidden="1">#REF!</definedName>
    <definedName name="BExMIRVBTBWJZY7RD2T1BN8LBX0G" localSheetId="1" hidden="1">#REF!</definedName>
    <definedName name="BExMIRVBTBWJZY7RD2T1BN8LBX0G" localSheetId="3" hidden="1">#REF!</definedName>
    <definedName name="BExMIRVBTBWJZY7RD2T1BN8LBX0G" hidden="1">#REF!</definedName>
    <definedName name="BExMJC3JBQB59O0RMUAUU5XADPI2" localSheetId="4" hidden="1">diszkrét-[1]hier!$A$3:$B$8</definedName>
    <definedName name="BExMJC3JBQB59O0RMUAUU5XADPI2" localSheetId="1" hidden="1">diszkrét-[1]hier!$A$3:$B$8</definedName>
    <definedName name="BExMJC3JBQB59O0RMUAUU5XADPI2" localSheetId="2" hidden="1">diszkrét-[1]hier!$A$3:$B$8</definedName>
    <definedName name="BExMJC3JBQB59O0RMUAUU5XADPI2" localSheetId="5" hidden="1">diszkrét-[1]hier!$A$3:$B$8</definedName>
    <definedName name="BExMJC3JBQB59O0RMUAUU5XADPI2" localSheetId="3" hidden="1">diszkrét-[1]hier!$A$3:$B$8</definedName>
    <definedName name="BExMJC3JBQB59O0RMUAUU5XADPI2" hidden="1">diszkrét-[1]hier!$A$3:$B$8</definedName>
    <definedName name="BExMJHHSAZQCJ2FHW5N0PBHZ1MPR" localSheetId="4" hidden="1">#REF!</definedName>
    <definedName name="BExMJHHSAZQCJ2FHW5N0PBHZ1MPR" localSheetId="1" hidden="1">#REF!</definedName>
    <definedName name="BExMJHHSAZQCJ2FHW5N0PBHZ1MPR" localSheetId="2" hidden="1">#REF!</definedName>
    <definedName name="BExMJHHSAZQCJ2FHW5N0PBHZ1MPR" localSheetId="5" hidden="1">#REF!</definedName>
    <definedName name="BExMJHHSAZQCJ2FHW5N0PBHZ1MPR" localSheetId="3" hidden="1">#REF!</definedName>
    <definedName name="BExMJHHSAZQCJ2FHW5N0PBHZ1MPR" hidden="1">#REF!</definedName>
    <definedName name="BExMJX2TGI66IB6CN6LA04TSX3NU" localSheetId="4" hidden="1">#REF!</definedName>
    <definedName name="BExMJX2TGI66IB6CN6LA04TSX3NU" localSheetId="1" hidden="1">#REF!</definedName>
    <definedName name="BExMJX2TGI66IB6CN6LA04TSX3NU" localSheetId="3" hidden="1">#REF!</definedName>
    <definedName name="BExMJX2TGI66IB6CN6LA04TSX3NU" hidden="1">#REF!</definedName>
    <definedName name="BExMK6O2LXQW1MIMRC3PWERTVQH4" localSheetId="4" hidden="1">#REF!</definedName>
    <definedName name="BExMK6O2LXQW1MIMRC3PWERTVQH4" localSheetId="1" hidden="1">#REF!</definedName>
    <definedName name="BExMK6O2LXQW1MIMRC3PWERTVQH4" localSheetId="3" hidden="1">#REF!</definedName>
    <definedName name="BExMK6O2LXQW1MIMRC3PWERTVQH4" hidden="1">#REF!</definedName>
    <definedName name="BExMKXSFYLKI56GVF2TJKSBBSHUG" localSheetId="4" hidden="1">HR riport - HR [3]Report!$G$9:$H$9</definedName>
    <definedName name="BExMKXSFYLKI56GVF2TJKSBBSHUG" localSheetId="1" hidden="1">HR riport - HR [3]Report!$G$9:$H$9</definedName>
    <definedName name="BExMKXSFYLKI56GVF2TJKSBBSHUG" localSheetId="2" hidden="1">HR riport - HR [3]Report!$G$9:$H$9</definedName>
    <definedName name="BExMKXSFYLKI56GVF2TJKSBBSHUG" localSheetId="5" hidden="1">HR riport - HR [3]Report!$G$9:$H$9</definedName>
    <definedName name="BExMKXSFYLKI56GVF2TJKSBBSHUG" localSheetId="3" hidden="1">HR riport - HR [3]Report!$G$9:$H$9</definedName>
    <definedName name="BExMKXSFYLKI56GVF2TJKSBBSHUG" hidden="1">HR riport - HR [3]Report!$G$9:$H$9</definedName>
    <definedName name="BExMLEF7CK6N2A2S6TQHO97HV9TH" localSheetId="4" hidden="1">#REF!</definedName>
    <definedName name="BExMLEF7CK6N2A2S6TQHO97HV9TH" localSheetId="1" hidden="1">#REF!</definedName>
    <definedName name="BExMLEF7CK6N2A2S6TQHO97HV9TH" localSheetId="2" hidden="1">#REF!</definedName>
    <definedName name="BExMLEF7CK6N2A2S6TQHO97HV9TH" localSheetId="5" hidden="1">#REF!</definedName>
    <definedName name="BExMLEF7CK6N2A2S6TQHO97HV9TH" localSheetId="3" hidden="1">#REF!</definedName>
    <definedName name="BExMLEF7CK6N2A2S6TQHO97HV9TH" hidden="1">#REF!</definedName>
    <definedName name="BExMMC53SZK0D73DY3IMN3VCX8CQ" localSheetId="4" hidden="1">#REF!</definedName>
    <definedName name="BExMMC53SZK0D73DY3IMN3VCX8CQ" localSheetId="1" hidden="1">#REF!</definedName>
    <definedName name="BExMMC53SZK0D73DY3IMN3VCX8CQ" localSheetId="3" hidden="1">#REF!</definedName>
    <definedName name="BExMMC53SZK0D73DY3IMN3VCX8CQ" hidden="1">#REF!</definedName>
    <definedName name="BExMN1M3TBQH5Z33EQ1DQO8K4MSH" localSheetId="4" hidden="1">#REF!</definedName>
    <definedName name="BExMN1M3TBQH5Z33EQ1DQO8K4MSH" localSheetId="1" hidden="1">#REF!</definedName>
    <definedName name="BExMN1M3TBQH5Z33EQ1DQO8K4MSH" localSheetId="3" hidden="1">#REF!</definedName>
    <definedName name="BExMN1M3TBQH5Z33EQ1DQO8K4MSH" hidden="1">#REF!</definedName>
    <definedName name="BExMN3KAE97UG3SMQF3032ZTBW80" localSheetId="1" hidden="1">#REF!</definedName>
    <definedName name="BExMN3KAE97UG3SMQF3032ZTBW80" localSheetId="3" hidden="1">#REF!</definedName>
    <definedName name="BExMN3KAE97UG3SMQF3032ZTBW80" hidden="1">#REF!</definedName>
    <definedName name="BExMNBCUOOCDQ8HXTGQYYTCNZVAC" localSheetId="1" hidden="1">#REF!</definedName>
    <definedName name="BExMNBCUOOCDQ8HXTGQYYTCNZVAC" localSheetId="3" hidden="1">#REF!</definedName>
    <definedName name="BExMNBCUOOCDQ8HXTGQYYTCNZVAC" hidden="1">#REF!</definedName>
    <definedName name="BExMNOOWDVQ2WDT3JM1X8OWTYS7G" localSheetId="1" hidden="1">#REF!</definedName>
    <definedName name="BExMNOOWDVQ2WDT3JM1X8OWTYS7G" localSheetId="3" hidden="1">#REF!</definedName>
    <definedName name="BExMNOOWDVQ2WDT3JM1X8OWTYS7G" hidden="1">#REF!</definedName>
    <definedName name="BExMOQ5MZOW0Q6Y5J12SAAB0P1O9" localSheetId="1" hidden="1">#REF!</definedName>
    <definedName name="BExMOQ5MZOW0Q6Y5J12SAAB0P1O9" localSheetId="3" hidden="1">#REF!</definedName>
    <definedName name="BExMOQ5MZOW0Q6Y5J12SAAB0P1O9" hidden="1">#REF!</definedName>
    <definedName name="BExMPBA6HWYAKDKLH18EO1VU5WZA" localSheetId="4" hidden="1">diszkrét-[1]hier!$A$3:$B$8</definedName>
    <definedName name="BExMPBA6HWYAKDKLH18EO1VU5WZA" localSheetId="1" hidden="1">diszkrét-[1]hier!$A$3:$B$8</definedName>
    <definedName name="BExMPBA6HWYAKDKLH18EO1VU5WZA" localSheetId="2" hidden="1">diszkrét-[1]hier!$A$3:$B$8</definedName>
    <definedName name="BExMPBA6HWYAKDKLH18EO1VU5WZA" localSheetId="5" hidden="1">diszkrét-[1]hier!$A$3:$B$8</definedName>
    <definedName name="BExMPBA6HWYAKDKLH18EO1VU5WZA" localSheetId="3" hidden="1">diszkrét-[1]hier!$A$3:$B$8</definedName>
    <definedName name="BExMPBA6HWYAKDKLH18EO1VU5WZA" hidden="1">diszkrét-[1]hier!$A$3:$B$8</definedName>
    <definedName name="BExMPFXCJX5U87KSI2L7TUQKEY83" localSheetId="4" hidden="1">#REF!</definedName>
    <definedName name="BExMPFXCJX5U87KSI2L7TUQKEY83" localSheetId="1" hidden="1">#REF!</definedName>
    <definedName name="BExMPFXCJX5U87KSI2L7TUQKEY83" localSheetId="2" hidden="1">#REF!</definedName>
    <definedName name="BExMPFXCJX5U87KSI2L7TUQKEY83" localSheetId="5" hidden="1">#REF!</definedName>
    <definedName name="BExMPFXCJX5U87KSI2L7TUQKEY83" localSheetId="3" hidden="1">#REF!</definedName>
    <definedName name="BExMPFXCJX5U87KSI2L7TUQKEY83" hidden="1">#REF!</definedName>
    <definedName name="BExMPQKGTG540TZAXQVU26HN83TQ" localSheetId="4" hidden="1">#REF!</definedName>
    <definedName name="BExMPQKGTG540TZAXQVU26HN83TQ" localSheetId="1" hidden="1">#REF!</definedName>
    <definedName name="BExMPQKGTG540TZAXQVU26HN83TQ" localSheetId="3" hidden="1">#REF!</definedName>
    <definedName name="BExMPQKGTG540TZAXQVU26HN83TQ" hidden="1">#REF!</definedName>
    <definedName name="BExMPUM1KHLTFINJMVH8Z3MFBZMZ" localSheetId="4" hidden="1">#REF!</definedName>
    <definedName name="BExMPUM1KHLTFINJMVH8Z3MFBZMZ" localSheetId="1" hidden="1">#REF!</definedName>
    <definedName name="BExMPUM1KHLTFINJMVH8Z3MFBZMZ" localSheetId="3" hidden="1">#REF!</definedName>
    <definedName name="BExMPUM1KHLTFINJMVH8Z3MFBZMZ" hidden="1">#REF!</definedName>
    <definedName name="BExMQ5JXLX5WUTRZXFVS57KM0XQE" localSheetId="1" hidden="1">#REF!</definedName>
    <definedName name="BExMQ5JXLX5WUTRZXFVS57KM0XQE" localSheetId="3" hidden="1">#REF!</definedName>
    <definedName name="BExMQ5JXLX5WUTRZXFVS57KM0XQE" hidden="1">#REF!</definedName>
    <definedName name="BExMQ83K2YSB3HTB0543L90NJ9YA" localSheetId="4" hidden="1">halmozott-[1]hier!$A$3:$B$8</definedName>
    <definedName name="BExMQ83K2YSB3HTB0543L90NJ9YA" localSheetId="1" hidden="1">halmozott-[1]hier!$A$3:$B$8</definedName>
    <definedName name="BExMQ83K2YSB3HTB0543L90NJ9YA" localSheetId="2" hidden="1">halmozott-[1]hier!$A$3:$B$8</definedName>
    <definedName name="BExMQ83K2YSB3HTB0543L90NJ9YA" localSheetId="5" hidden="1">halmozott-[1]hier!$A$3:$B$8</definedName>
    <definedName name="BExMQ83K2YSB3HTB0543L90NJ9YA" localSheetId="3" hidden="1">halmozott-[1]hier!$A$3:$B$8</definedName>
    <definedName name="BExMQ83K2YSB3HTB0543L90NJ9YA" hidden="1">halmozott-[1]hier!$A$3:$B$8</definedName>
    <definedName name="BExMRKYASJEYZ9KEYWRDKUJE78F2" localSheetId="4" hidden="1">#REF!</definedName>
    <definedName name="BExMRKYASJEYZ9KEYWRDKUJE78F2" localSheetId="1" hidden="1">#REF!</definedName>
    <definedName name="BExMRKYASJEYZ9KEYWRDKUJE78F2" localSheetId="2" hidden="1">#REF!</definedName>
    <definedName name="BExMRKYASJEYZ9KEYWRDKUJE78F2" localSheetId="5" hidden="1">#REF!</definedName>
    <definedName name="BExMRKYASJEYZ9KEYWRDKUJE78F2" localSheetId="3" hidden="1">#REF!</definedName>
    <definedName name="BExMRKYASJEYZ9KEYWRDKUJE78F2" hidden="1">#REF!</definedName>
    <definedName name="BExMRPLF5B54KRY9QLNUT6ET79C0" localSheetId="4" hidden="1">#REF!</definedName>
    <definedName name="BExMRPLF5B54KRY9QLNUT6ET79C0" localSheetId="1" hidden="1">#REF!</definedName>
    <definedName name="BExMRPLF5B54KRY9QLNUT6ET79C0" localSheetId="3" hidden="1">#REF!</definedName>
    <definedName name="BExMRPLF5B54KRY9QLNUT6ET79C0" hidden="1">#REF!</definedName>
    <definedName name="BExMSJV6R0WLI9MIAD8EHS6CAOU5" localSheetId="4" hidden="1">#REF!</definedName>
    <definedName name="BExMSJV6R0WLI9MIAD8EHS6CAOU5" localSheetId="1" hidden="1">#REF!</definedName>
    <definedName name="BExMSJV6R0WLI9MIAD8EHS6CAOU5" localSheetId="3" hidden="1">#REF!</definedName>
    <definedName name="BExMSJV6R0WLI9MIAD8EHS6CAOU5" hidden="1">#REF!</definedName>
    <definedName name="BExMSS9AA5NSSSX372XLYTH3FBQ9" localSheetId="4" hidden="1">Zárólétszám - Closing [2]headcount!$G$9:$H$9</definedName>
    <definedName name="BExMSS9AA5NSSSX372XLYTH3FBQ9" localSheetId="1" hidden="1">Zárólétszám - Closing [2]headcount!$G$9:$H$9</definedName>
    <definedName name="BExMSS9AA5NSSSX372XLYTH3FBQ9" localSheetId="2" hidden="1">Zárólétszám - Closing [2]headcount!$G$9:$H$9</definedName>
    <definedName name="BExMSS9AA5NSSSX372XLYTH3FBQ9" localSheetId="5" hidden="1">Zárólétszám - Closing [2]headcount!$G$9:$H$9</definedName>
    <definedName name="BExMSS9AA5NSSSX372XLYTH3FBQ9" localSheetId="3" hidden="1">Zárólétszám - Closing [2]headcount!$G$9:$H$9</definedName>
    <definedName name="BExMSS9AA5NSSSX372XLYTH3FBQ9" hidden="1">Zárólétszám - Closing [2]headcount!$G$9:$H$9</definedName>
    <definedName name="BExO63WUYJC9MQSBEVGKY5ZK7AHF" localSheetId="4" hidden="1">#REF!</definedName>
    <definedName name="BExO63WUYJC9MQSBEVGKY5ZK7AHF" localSheetId="1" hidden="1">#REF!</definedName>
    <definedName name="BExO63WUYJC9MQSBEVGKY5ZK7AHF" localSheetId="2" hidden="1">#REF!</definedName>
    <definedName name="BExO63WUYJC9MQSBEVGKY5ZK7AHF" localSheetId="5" hidden="1">#REF!</definedName>
    <definedName name="BExO63WUYJC9MQSBEVGKY5ZK7AHF" localSheetId="3" hidden="1">#REF!</definedName>
    <definedName name="BExO63WUYJC9MQSBEVGKY5ZK7AHF" hidden="1">#REF!</definedName>
    <definedName name="BExO6JSR11FNBZ4IKLKLU34O3QD1" localSheetId="4" hidden="1">#REF!</definedName>
    <definedName name="BExO6JSR11FNBZ4IKLKLU34O3QD1" localSheetId="1" hidden="1">#REF!</definedName>
    <definedName name="BExO6JSR11FNBZ4IKLKLU34O3QD1" localSheetId="3" hidden="1">#REF!</definedName>
    <definedName name="BExO6JSR11FNBZ4IKLKLU34O3QD1" hidden="1">#REF!</definedName>
    <definedName name="BExO7C9L4E77QZ562TYFG268XPS4" localSheetId="4" hidden="1">#REF!</definedName>
    <definedName name="BExO7C9L4E77QZ562TYFG268XPS4" localSheetId="1" hidden="1">#REF!</definedName>
    <definedName name="BExO7C9L4E77QZ562TYFG268XPS4" localSheetId="3" hidden="1">#REF!</definedName>
    <definedName name="BExO7C9L4E77QZ562TYFG268XPS4" hidden="1">#REF!</definedName>
    <definedName name="BExO7D5XJSKNQ3S9W265XEFEKBFP" localSheetId="1" hidden="1">#REF!</definedName>
    <definedName name="BExO7D5XJSKNQ3S9W265XEFEKBFP" localSheetId="3" hidden="1">#REF!</definedName>
    <definedName name="BExO7D5XJSKNQ3S9W265XEFEKBFP" hidden="1">#REF!</definedName>
    <definedName name="BExO7FEXFOCO1INJ1GP5XYM72ZT3" localSheetId="1" hidden="1">#REF!</definedName>
    <definedName name="BExO7FEXFOCO1INJ1GP5XYM72ZT3" localSheetId="3" hidden="1">#REF!</definedName>
    <definedName name="BExO7FEXFOCO1INJ1GP5XYM72ZT3" hidden="1">#REF!</definedName>
    <definedName name="BExO7HT9673GV2NX7E19IV961FXG" localSheetId="4" hidden="1">HR riport - HR [3]Report!$G$46:$V$52</definedName>
    <definedName name="BExO7HT9673GV2NX7E19IV961FXG" localSheetId="1" hidden="1">HR riport - HR [3]Report!$G$46:$V$52</definedName>
    <definedName name="BExO7HT9673GV2NX7E19IV961FXG" localSheetId="2" hidden="1">HR riport - HR [3]Report!$G$46:$V$52</definedName>
    <definedName name="BExO7HT9673GV2NX7E19IV961FXG" localSheetId="5" hidden="1">HR riport - HR [3]Report!$G$46:$V$52</definedName>
    <definedName name="BExO7HT9673GV2NX7E19IV961FXG" localSheetId="3" hidden="1">HR riport - HR [3]Report!$G$46:$V$52</definedName>
    <definedName name="BExO7HT9673GV2NX7E19IV961FXG" hidden="1">HR riport - HR [3]Report!$G$46:$V$52</definedName>
    <definedName name="BExO9196PCHIIYOX78RRASSK4JM6" localSheetId="4" hidden="1">diszkrét-[1]hier!$A$10:$B$17</definedName>
    <definedName name="BExO9196PCHIIYOX78RRASSK4JM6" localSheetId="1" hidden="1">diszkrét-[1]hier!$A$10:$B$17</definedName>
    <definedName name="BExO9196PCHIIYOX78RRASSK4JM6" localSheetId="2" hidden="1">diszkrét-[1]hier!$A$10:$B$17</definedName>
    <definedName name="BExO9196PCHIIYOX78RRASSK4JM6" localSheetId="5" hidden="1">diszkrét-[1]hier!$A$10:$B$17</definedName>
    <definedName name="BExO9196PCHIIYOX78RRASSK4JM6" localSheetId="3" hidden="1">diszkrét-[1]hier!$A$10:$B$17</definedName>
    <definedName name="BExO9196PCHIIYOX78RRASSK4JM6" hidden="1">diszkrét-[1]hier!$A$10:$B$17</definedName>
    <definedName name="BExO9NL2BJWBG4MJUN60MYOM1MVI" localSheetId="4" hidden="1">#REF!</definedName>
    <definedName name="BExO9NL2BJWBG4MJUN60MYOM1MVI" localSheetId="1" hidden="1">#REF!</definedName>
    <definedName name="BExO9NL2BJWBG4MJUN60MYOM1MVI" localSheetId="2" hidden="1">#REF!</definedName>
    <definedName name="BExO9NL2BJWBG4MJUN60MYOM1MVI" localSheetId="5" hidden="1">#REF!</definedName>
    <definedName name="BExO9NL2BJWBG4MJUN60MYOM1MVI" localSheetId="3" hidden="1">#REF!</definedName>
    <definedName name="BExO9NL2BJWBG4MJUN60MYOM1MVI" hidden="1">#REF!</definedName>
    <definedName name="BExO9X6DDWH9PAYI7Y22K38SML4F" localSheetId="4" hidden="1">HR riport - HR [3]Report!$D$47:$E$52</definedName>
    <definedName name="BExO9X6DDWH9PAYI7Y22K38SML4F" localSheetId="1" hidden="1">HR riport - HR [3]Report!$D$47:$E$52</definedName>
    <definedName name="BExO9X6DDWH9PAYI7Y22K38SML4F" localSheetId="2" hidden="1">HR riport - HR [3]Report!$D$47:$E$52</definedName>
    <definedName name="BExO9X6DDWH9PAYI7Y22K38SML4F" localSheetId="5" hidden="1">HR riport - HR [3]Report!$D$47:$E$52</definedName>
    <definedName name="BExO9X6DDWH9PAYI7Y22K38SML4F" localSheetId="3" hidden="1">HR riport - HR [3]Report!$D$47:$E$52</definedName>
    <definedName name="BExO9X6DDWH9PAYI7Y22K38SML4F" hidden="1">HR riport - HR [3]Report!$D$47:$E$52</definedName>
    <definedName name="BExOAHELDSSJ9CLWX2799OO4MZFH" localSheetId="4" hidden="1">#REF!</definedName>
    <definedName name="BExOAHELDSSJ9CLWX2799OO4MZFH" localSheetId="1" hidden="1">#REF!</definedName>
    <definedName name="BExOAHELDSSJ9CLWX2799OO4MZFH" localSheetId="2" hidden="1">#REF!</definedName>
    <definedName name="BExOAHELDSSJ9CLWX2799OO4MZFH" localSheetId="5" hidden="1">#REF!</definedName>
    <definedName name="BExOAHELDSSJ9CLWX2799OO4MZFH" localSheetId="3" hidden="1">#REF!</definedName>
    <definedName name="BExOAHELDSSJ9CLWX2799OO4MZFH" hidden="1">#REF!</definedName>
    <definedName name="BExOAILQSUCZYLB3O9N93JJ9WMTY" localSheetId="4" hidden="1">#REF!</definedName>
    <definedName name="BExOAILQSUCZYLB3O9N93JJ9WMTY" localSheetId="1" hidden="1">#REF!</definedName>
    <definedName name="BExOAILQSUCZYLB3O9N93JJ9WMTY" localSheetId="3" hidden="1">#REF!</definedName>
    <definedName name="BExOAILQSUCZYLB3O9N93JJ9WMTY" hidden="1">#REF!</definedName>
    <definedName name="BExOB1C0JT81K7J07DMEIN2D0UQ6" localSheetId="4" hidden="1">#REF!</definedName>
    <definedName name="BExOB1C0JT81K7J07DMEIN2D0UQ6" localSheetId="1" hidden="1">#REF!</definedName>
    <definedName name="BExOB1C0JT81K7J07DMEIN2D0UQ6" localSheetId="3" hidden="1">#REF!</definedName>
    <definedName name="BExOB1C0JT81K7J07DMEIN2D0UQ6" hidden="1">#REF!</definedName>
    <definedName name="BExOB232QTMVPUJD3KCAR8TLI7NJ" localSheetId="1" hidden="1">#REF!</definedName>
    <definedName name="BExOB232QTMVPUJD3KCAR8TLI7NJ" localSheetId="3" hidden="1">#REF!</definedName>
    <definedName name="BExOB232QTMVPUJD3KCAR8TLI7NJ" hidden="1">#REF!</definedName>
    <definedName name="BExOCNMIZ53RCV3TAUMDDOZ1PKGM" localSheetId="1" hidden="1">#REF!</definedName>
    <definedName name="BExOCNMIZ53RCV3TAUMDDOZ1PKGM" localSheetId="3" hidden="1">#REF!</definedName>
    <definedName name="BExOCNMIZ53RCV3TAUMDDOZ1PKGM" hidden="1">#REF!</definedName>
    <definedName name="BExOCZRFDZWORQZFWX9WT1TUSFPM" localSheetId="1" hidden="1">#REF!</definedName>
    <definedName name="BExOCZRFDZWORQZFWX9WT1TUSFPM" localSheetId="3" hidden="1">#REF!</definedName>
    <definedName name="BExOCZRFDZWORQZFWX9WT1TUSFPM" hidden="1">#REF!</definedName>
    <definedName name="BExOD7K3ZD7KD270ZF2JVEFQN217" localSheetId="1" hidden="1">#REF!</definedName>
    <definedName name="BExOD7K3ZD7KD270ZF2JVEFQN217" localSheetId="3" hidden="1">#REF!</definedName>
    <definedName name="BExOD7K3ZD7KD270ZF2JVEFQN217" hidden="1">#REF!</definedName>
    <definedName name="BExODD3N8IE7SIOO8SE2F3LUDOPF" localSheetId="1" hidden="1">#REF!</definedName>
    <definedName name="BExODD3N8IE7SIOO8SE2F3LUDOPF" localSheetId="3" hidden="1">#REF!</definedName>
    <definedName name="BExODD3N8IE7SIOO8SE2F3LUDOPF" hidden="1">#REF!</definedName>
    <definedName name="BExODDEG9FP2FQ1IF4JYPNS3G50W" localSheetId="4" hidden="1">diszkrét-[1]hier!$A$11:$B$18</definedName>
    <definedName name="BExODDEG9FP2FQ1IF4JYPNS3G50W" localSheetId="1" hidden="1">diszkrét-[1]hier!$A$11:$B$18</definedName>
    <definedName name="BExODDEG9FP2FQ1IF4JYPNS3G50W" localSheetId="2" hidden="1">diszkrét-[1]hier!$A$11:$B$18</definedName>
    <definedName name="BExODDEG9FP2FQ1IF4JYPNS3G50W" localSheetId="5" hidden="1">diszkrét-[1]hier!$A$11:$B$18</definedName>
    <definedName name="BExODDEG9FP2FQ1IF4JYPNS3G50W" localSheetId="3" hidden="1">diszkrét-[1]hier!$A$11:$B$18</definedName>
    <definedName name="BExODDEG9FP2FQ1IF4JYPNS3G50W" hidden="1">diszkrét-[1]hier!$A$11:$B$18</definedName>
    <definedName name="BExOE2VK4IAO9NZGGNCJIPZZ248K" localSheetId="4" hidden="1">diszkrét-[1]hier!$A$20:$U$493</definedName>
    <definedName name="BExOE2VK4IAO9NZGGNCJIPZZ248K" localSheetId="1" hidden="1">diszkrét-[1]hier!$A$20:$U$493</definedName>
    <definedName name="BExOE2VK4IAO9NZGGNCJIPZZ248K" localSheetId="2" hidden="1">diszkrét-[1]hier!$A$20:$U$493</definedName>
    <definedName name="BExOE2VK4IAO9NZGGNCJIPZZ248K" localSheetId="5" hidden="1">diszkrét-[1]hier!$A$20:$U$493</definedName>
    <definedName name="BExOE2VK4IAO9NZGGNCJIPZZ248K" localSheetId="3" hidden="1">diszkrét-[1]hier!$A$20:$U$493</definedName>
    <definedName name="BExOE2VK4IAO9NZGGNCJIPZZ248K" hidden="1">diszkrét-[1]hier!$A$20:$U$493</definedName>
    <definedName name="BExOE54EJU1Y8FO65WH4HJSSWBY5" localSheetId="4" hidden="1">#REF!</definedName>
    <definedName name="BExOE54EJU1Y8FO65WH4HJSSWBY5" localSheetId="1" hidden="1">#REF!</definedName>
    <definedName name="BExOE54EJU1Y8FO65WH4HJSSWBY5" localSheetId="2" hidden="1">#REF!</definedName>
    <definedName name="BExOE54EJU1Y8FO65WH4HJSSWBY5" localSheetId="5" hidden="1">#REF!</definedName>
    <definedName name="BExOE54EJU1Y8FO65WH4HJSSWBY5" localSheetId="3" hidden="1">#REF!</definedName>
    <definedName name="BExOE54EJU1Y8FO65WH4HJSSWBY5" hidden="1">#REF!</definedName>
    <definedName name="BExOE84AM4473B98HK1139YI7UNN" localSheetId="4" hidden="1">#REF!</definedName>
    <definedName name="BExOE84AM4473B98HK1139YI7UNN" localSheetId="1" hidden="1">#REF!</definedName>
    <definedName name="BExOE84AM4473B98HK1139YI7UNN" localSheetId="3" hidden="1">#REF!</definedName>
    <definedName name="BExOE84AM4473B98HK1139YI7UNN" hidden="1">#REF!</definedName>
    <definedName name="BExOF3VZ73JKK837PCVP8JB23ITG" localSheetId="4" hidden="1">#REF!</definedName>
    <definedName name="BExOF3VZ73JKK837PCVP8JB23ITG" localSheetId="1" hidden="1">#REF!</definedName>
    <definedName name="BExOF3VZ73JKK837PCVP8JB23ITG" localSheetId="3" hidden="1">#REF!</definedName>
    <definedName name="BExOF3VZ73JKK837PCVP8JB23ITG" hidden="1">#REF!</definedName>
    <definedName name="BExOF64UNJTHMFIOOYMG0UCGPTCT" localSheetId="1" hidden="1">#REF!</definedName>
    <definedName name="BExOF64UNJTHMFIOOYMG0UCGPTCT" localSheetId="3" hidden="1">#REF!</definedName>
    <definedName name="BExOF64UNJTHMFIOOYMG0UCGPTCT" hidden="1">#REF!</definedName>
    <definedName name="BExOFSWV5J5SCLRQ9DXNGZ0DEY08" localSheetId="4" hidden="1">halmozott-[1]hier!$A$10:$B$18</definedName>
    <definedName name="BExOFSWV5J5SCLRQ9DXNGZ0DEY08" localSheetId="1" hidden="1">halmozott-[1]hier!$A$10:$B$18</definedName>
    <definedName name="BExOFSWV5J5SCLRQ9DXNGZ0DEY08" localSheetId="2" hidden="1">halmozott-[1]hier!$A$10:$B$18</definedName>
    <definedName name="BExOFSWV5J5SCLRQ9DXNGZ0DEY08" localSheetId="5" hidden="1">halmozott-[1]hier!$A$10:$B$18</definedName>
    <definedName name="BExOFSWV5J5SCLRQ9DXNGZ0DEY08" localSheetId="3" hidden="1">halmozott-[1]hier!$A$10:$B$18</definedName>
    <definedName name="BExOFSWV5J5SCLRQ9DXNGZ0DEY08" hidden="1">halmozott-[1]hier!$A$10:$B$18</definedName>
    <definedName name="BExOFZNOHOORUSA1ZZH7QOKACI2W" localSheetId="4" hidden="1">halmozott-[1]hier!$A$10:$B$18</definedName>
    <definedName name="BExOFZNOHOORUSA1ZZH7QOKACI2W" localSheetId="1" hidden="1">halmozott-[1]hier!$A$10:$B$18</definedName>
    <definedName name="BExOFZNOHOORUSA1ZZH7QOKACI2W" localSheetId="2" hidden="1">halmozott-[1]hier!$A$10:$B$18</definedName>
    <definedName name="BExOFZNOHOORUSA1ZZH7QOKACI2W" localSheetId="5" hidden="1">halmozott-[1]hier!$A$10:$B$18</definedName>
    <definedName name="BExOFZNOHOORUSA1ZZH7QOKACI2W" localSheetId="3" hidden="1">halmozott-[1]hier!$A$10:$B$18</definedName>
    <definedName name="BExOFZNOHOORUSA1ZZH7QOKACI2W" hidden="1">halmozott-[1]hier!$A$10:$B$18</definedName>
    <definedName name="BExOG5I02SFIGFAYF5DS6M8FC1D1" localSheetId="4" hidden="1">Zárólétszám - Closing [2]headcount!$M$3</definedName>
    <definedName name="BExOG5I02SFIGFAYF5DS6M8FC1D1" localSheetId="1" hidden="1">Zárólétszám - Closing [2]headcount!$M$3</definedName>
    <definedName name="BExOG5I02SFIGFAYF5DS6M8FC1D1" localSheetId="2" hidden="1">Zárólétszám - Closing [2]headcount!$M$3</definedName>
    <definedName name="BExOG5I02SFIGFAYF5DS6M8FC1D1" localSheetId="5" hidden="1">Zárólétszám - Closing [2]headcount!$M$3</definedName>
    <definedName name="BExOG5I02SFIGFAYF5DS6M8FC1D1" localSheetId="3" hidden="1">Zárólétszám - Closing [2]headcount!$M$3</definedName>
    <definedName name="BExOG5I02SFIGFAYF5DS6M8FC1D1" hidden="1">Zárólétszám - Closing [2]headcount!$M$3</definedName>
    <definedName name="BExOG692RAP4P2RRSH0GXDY9AJ3X" localSheetId="4" hidden="1">#REF!</definedName>
    <definedName name="BExOG692RAP4P2RRSH0GXDY9AJ3X" localSheetId="1" hidden="1">#REF!</definedName>
    <definedName name="BExOG692RAP4P2RRSH0GXDY9AJ3X" localSheetId="2" hidden="1">#REF!</definedName>
    <definedName name="BExOG692RAP4P2RRSH0GXDY9AJ3X" localSheetId="5" hidden="1">#REF!</definedName>
    <definedName name="BExOG692RAP4P2RRSH0GXDY9AJ3X" localSheetId="3" hidden="1">#REF!</definedName>
    <definedName name="BExOG692RAP4P2RRSH0GXDY9AJ3X" hidden="1">#REF!</definedName>
    <definedName name="BExOGJQGJ8XXOJJV4T91WE839ZTX" localSheetId="4" hidden="1">#REF!</definedName>
    <definedName name="BExOGJQGJ8XXOJJV4T91WE839ZTX" localSheetId="1" hidden="1">#REF!</definedName>
    <definedName name="BExOGJQGJ8XXOJJV4T91WE839ZTX" localSheetId="3" hidden="1">#REF!</definedName>
    <definedName name="BExOGJQGJ8XXOJJV4T91WE839ZTX" hidden="1">#REF!</definedName>
    <definedName name="BExOHB5RVGWNU11VICWU8KX9L02Q" localSheetId="4" hidden="1">halmozott-[1]hier!$A$10:$B$18</definedName>
    <definedName name="BExOHB5RVGWNU11VICWU8KX9L02Q" localSheetId="1" hidden="1">halmozott-[1]hier!$A$10:$B$18</definedName>
    <definedName name="BExOHB5RVGWNU11VICWU8KX9L02Q" localSheetId="2" hidden="1">halmozott-[1]hier!$A$10:$B$18</definedName>
    <definedName name="BExOHB5RVGWNU11VICWU8KX9L02Q" localSheetId="5" hidden="1">halmozott-[1]hier!$A$10:$B$18</definedName>
    <definedName name="BExOHB5RVGWNU11VICWU8KX9L02Q" localSheetId="3" hidden="1">halmozott-[1]hier!$A$10:$B$18</definedName>
    <definedName name="BExOHB5RVGWNU11VICWU8KX9L02Q" hidden="1">halmozott-[1]hier!$A$10:$B$18</definedName>
    <definedName name="BExOHICKHPY9NCHALPQ60RYJDGLQ" localSheetId="4" hidden="1">#REF!</definedName>
    <definedName name="BExOHICKHPY9NCHALPQ60RYJDGLQ" localSheetId="1" hidden="1">#REF!</definedName>
    <definedName name="BExOHICKHPY9NCHALPQ60RYJDGLQ" localSheetId="2" hidden="1">#REF!</definedName>
    <definedName name="BExOHICKHPY9NCHALPQ60RYJDGLQ" localSheetId="5" hidden="1">#REF!</definedName>
    <definedName name="BExOHICKHPY9NCHALPQ60RYJDGLQ" localSheetId="3" hidden="1">#REF!</definedName>
    <definedName name="BExOHICKHPY9NCHALPQ60RYJDGLQ" hidden="1">#REF!</definedName>
    <definedName name="BExOHO1JV67PWC0NAGC0SE15R65Q" localSheetId="4" hidden="1">#REF!</definedName>
    <definedName name="BExOHO1JV67PWC0NAGC0SE15R65Q" localSheetId="1" hidden="1">#REF!</definedName>
    <definedName name="BExOHO1JV67PWC0NAGC0SE15R65Q" localSheetId="3" hidden="1">#REF!</definedName>
    <definedName name="BExOHO1JV67PWC0NAGC0SE15R65Q" hidden="1">#REF!</definedName>
    <definedName name="BExOIEVBZBI3YJF0QFOF91TM8TCX" localSheetId="4" hidden="1">#REF!</definedName>
    <definedName name="BExOIEVBZBI3YJF0QFOF91TM8TCX" localSheetId="1" hidden="1">#REF!</definedName>
    <definedName name="BExOIEVBZBI3YJF0QFOF91TM8TCX" localSheetId="3" hidden="1">#REF!</definedName>
    <definedName name="BExOIEVBZBI3YJF0QFOF91TM8TCX" hidden="1">#REF!</definedName>
    <definedName name="BExOIVSUEXWWM0HE9LR2YCZOR0TJ" localSheetId="1" hidden="1">#REF!</definedName>
    <definedName name="BExOIVSUEXWWM0HE9LR2YCZOR0TJ" localSheetId="3" hidden="1">#REF!</definedName>
    <definedName name="BExOIVSUEXWWM0HE9LR2YCZOR0TJ" hidden="1">#REF!</definedName>
    <definedName name="BExOJTYUOB6XUGI43K6OC4AK6P51" localSheetId="4" hidden="1">HR riport - HR [3]Report!$D$39:$E$44</definedName>
    <definedName name="BExOJTYUOB6XUGI43K6OC4AK6P51" localSheetId="1" hidden="1">HR riport - HR [3]Report!$D$39:$E$44</definedName>
    <definedName name="BExOJTYUOB6XUGI43K6OC4AK6P51" localSheetId="2" hidden="1">HR riport - HR [3]Report!$D$39:$E$44</definedName>
    <definedName name="BExOJTYUOB6XUGI43K6OC4AK6P51" localSheetId="5" hidden="1">HR riport - HR [3]Report!$D$39:$E$44</definedName>
    <definedName name="BExOJTYUOB6XUGI43K6OC4AK6P51" localSheetId="3" hidden="1">HR riport - HR [3]Report!$D$39:$E$44</definedName>
    <definedName name="BExOJTYUOB6XUGI43K6OC4AK6P51" hidden="1">HR riport - HR [3]Report!$D$39:$E$44</definedName>
    <definedName name="BExOKJAJ41H545TGV8XP2DZG4I5R" localSheetId="4" hidden="1">#REF!</definedName>
    <definedName name="BExOKJAJ41H545TGV8XP2DZG4I5R" localSheetId="1" hidden="1">#REF!</definedName>
    <definedName name="BExOKJAJ41H545TGV8XP2DZG4I5R" localSheetId="2" hidden="1">#REF!</definedName>
    <definedName name="BExOKJAJ41H545TGV8XP2DZG4I5R" localSheetId="5" hidden="1">#REF!</definedName>
    <definedName name="BExOKJAJ41H545TGV8XP2DZG4I5R" localSheetId="3" hidden="1">#REF!</definedName>
    <definedName name="BExOKJAJ41H545TGV8XP2DZG4I5R" hidden="1">#REF!</definedName>
    <definedName name="BExOKL38WRJYFG6NPS6YYR79RMLV" localSheetId="4" hidden="1">diszkrét-[1]hier!$A$21:$U$627</definedName>
    <definedName name="BExOKL38WRJYFG6NPS6YYR79RMLV" localSheetId="1" hidden="1">diszkrét-[1]hier!$A$21:$U$627</definedName>
    <definedName name="BExOKL38WRJYFG6NPS6YYR79RMLV" localSheetId="2" hidden="1">diszkrét-[1]hier!$A$21:$U$627</definedName>
    <definedName name="BExOKL38WRJYFG6NPS6YYR79RMLV" localSheetId="5" hidden="1">diszkrét-[1]hier!$A$21:$U$627</definedName>
    <definedName name="BExOKL38WRJYFG6NPS6YYR79RMLV" localSheetId="3" hidden="1">diszkrét-[1]hier!$A$21:$U$627</definedName>
    <definedName name="BExOKL38WRJYFG6NPS6YYR79RMLV" hidden="1">diszkrét-[1]hier!$A$21:$U$627</definedName>
    <definedName name="BExOKZ0VJ2FKX65JY0IUSD6UEPYF" localSheetId="4" hidden="1">halmozott-[1]hier!$A$10:$B$17</definedName>
    <definedName name="BExOKZ0VJ2FKX65JY0IUSD6UEPYF" localSheetId="1" hidden="1">halmozott-[1]hier!$A$10:$B$17</definedName>
    <definedName name="BExOKZ0VJ2FKX65JY0IUSD6UEPYF" localSheetId="2" hidden="1">halmozott-[1]hier!$A$10:$B$17</definedName>
    <definedName name="BExOKZ0VJ2FKX65JY0IUSD6UEPYF" localSheetId="5" hidden="1">halmozott-[1]hier!$A$10:$B$17</definedName>
    <definedName name="BExOKZ0VJ2FKX65JY0IUSD6UEPYF" localSheetId="3" hidden="1">halmozott-[1]hier!$A$10:$B$17</definedName>
    <definedName name="BExOKZ0VJ2FKX65JY0IUSD6UEPYF" hidden="1">halmozott-[1]hier!$A$10:$B$17</definedName>
    <definedName name="BExOMTPI57QAJUH2KV86MW0HXG3O" localSheetId="4" hidden="1">#REF!</definedName>
    <definedName name="BExOMTPI57QAJUH2KV86MW0HXG3O" localSheetId="1" hidden="1">#REF!</definedName>
    <definedName name="BExOMTPI57QAJUH2KV86MW0HXG3O" localSheetId="2" hidden="1">#REF!</definedName>
    <definedName name="BExOMTPI57QAJUH2KV86MW0HXG3O" localSheetId="5" hidden="1">#REF!</definedName>
    <definedName name="BExOMTPI57QAJUH2KV86MW0HXG3O" localSheetId="3" hidden="1">#REF!</definedName>
    <definedName name="BExOMTPI57QAJUH2KV86MW0HXG3O" hidden="1">#REF!</definedName>
    <definedName name="BExON959EPQ4QLOUQMWRKB5NAQRG" localSheetId="4" hidden="1">#REF!</definedName>
    <definedName name="BExON959EPQ4QLOUQMWRKB5NAQRG" localSheetId="1" hidden="1">#REF!</definedName>
    <definedName name="BExON959EPQ4QLOUQMWRKB5NAQRG" localSheetId="3" hidden="1">#REF!</definedName>
    <definedName name="BExON959EPQ4QLOUQMWRKB5NAQRG" hidden="1">#REF!</definedName>
    <definedName name="BExONMMLQ6E963AO9WPTNSYHCOMW" localSheetId="4" hidden="1">#REF!</definedName>
    <definedName name="BExONMMLQ6E963AO9WPTNSYHCOMW" localSheetId="1" hidden="1">#REF!</definedName>
    <definedName name="BExONMMLQ6E963AO9WPTNSYHCOMW" localSheetId="3" hidden="1">#REF!</definedName>
    <definedName name="BExONMMLQ6E963AO9WPTNSYHCOMW" hidden="1">#REF!</definedName>
    <definedName name="BExONNTSLX9LUCE6UKF0ZD69Z0ZE" localSheetId="4" hidden="1">halmozott-[1]hier!$A$10:$B$17</definedName>
    <definedName name="BExONNTSLX9LUCE6UKF0ZD69Z0ZE" localSheetId="1" hidden="1">halmozott-[1]hier!$A$10:$B$17</definedName>
    <definedName name="BExONNTSLX9LUCE6UKF0ZD69Z0ZE" localSheetId="2" hidden="1">halmozott-[1]hier!$A$10:$B$17</definedName>
    <definedName name="BExONNTSLX9LUCE6UKF0ZD69Z0ZE" localSheetId="5" hidden="1">halmozott-[1]hier!$A$10:$B$17</definedName>
    <definedName name="BExONNTSLX9LUCE6UKF0ZD69Z0ZE" localSheetId="3" hidden="1">halmozott-[1]hier!$A$10:$B$17</definedName>
    <definedName name="BExONNTSLX9LUCE6UKF0ZD69Z0ZE" hidden="1">halmozott-[1]hier!$A$10:$B$17</definedName>
    <definedName name="BExONZIJWGU4XC44X04OH79TWQSG" localSheetId="4" hidden="1">#REF!</definedName>
    <definedName name="BExONZIJWGU4XC44X04OH79TWQSG" localSheetId="1" hidden="1">#REF!</definedName>
    <definedName name="BExONZIJWGU4XC44X04OH79TWQSG" localSheetId="2" hidden="1">#REF!</definedName>
    <definedName name="BExONZIJWGU4XC44X04OH79TWQSG" localSheetId="5" hidden="1">#REF!</definedName>
    <definedName name="BExONZIJWGU4XC44X04OH79TWQSG" localSheetId="3" hidden="1">#REF!</definedName>
    <definedName name="BExONZIJWGU4XC44X04OH79TWQSG" hidden="1">#REF!</definedName>
    <definedName name="BExONY0M0CB425I6TZ182XBNW7DO" localSheetId="4" hidden="1">#REF!</definedName>
    <definedName name="BExONY0M0CB425I6TZ182XBNW7DO" localSheetId="1" hidden="1">#REF!</definedName>
    <definedName name="BExONY0M0CB425I6TZ182XBNW7DO" localSheetId="3" hidden="1">#REF!</definedName>
    <definedName name="BExONY0M0CB425I6TZ182XBNW7DO" hidden="1">#REF!</definedName>
    <definedName name="BExOPJK9OHDMBW2OOK9TDLD4SXEH" localSheetId="4" hidden="1">halmozott-[1]hier!$A$10:$B$18</definedName>
    <definedName name="BExOPJK9OHDMBW2OOK9TDLD4SXEH" localSheetId="1" hidden="1">halmozott-[1]hier!$A$10:$B$18</definedName>
    <definedName name="BExOPJK9OHDMBW2OOK9TDLD4SXEH" localSheetId="2" hidden="1">halmozott-[1]hier!$A$10:$B$18</definedName>
    <definedName name="BExOPJK9OHDMBW2OOK9TDLD4SXEH" localSheetId="5" hidden="1">halmozott-[1]hier!$A$10:$B$18</definedName>
    <definedName name="BExOPJK9OHDMBW2OOK9TDLD4SXEH" localSheetId="3" hidden="1">halmozott-[1]hier!$A$10:$B$18</definedName>
    <definedName name="BExOPJK9OHDMBW2OOK9TDLD4SXEH" hidden="1">halmozott-[1]hier!$A$10:$B$18</definedName>
    <definedName name="BExOPTR2MONF1GSNVD67C7VLX0AO" localSheetId="4" hidden="1">#REF!</definedName>
    <definedName name="BExOPTR2MONF1GSNVD67C7VLX0AO" localSheetId="1" hidden="1">#REF!</definedName>
    <definedName name="BExOPTR2MONF1GSNVD67C7VLX0AO" localSheetId="2" hidden="1">#REF!</definedName>
    <definedName name="BExOPTR2MONF1GSNVD67C7VLX0AO" localSheetId="5" hidden="1">#REF!</definedName>
    <definedName name="BExOPTR2MONF1GSNVD67C7VLX0AO" localSheetId="3" hidden="1">#REF!</definedName>
    <definedName name="BExOPTR2MONF1GSNVD67C7VLX0AO" hidden="1">#REF!</definedName>
    <definedName name="BExQ4CK775G4WFS6ZHF8CVJS1SW1" localSheetId="4" hidden="1">#REF!</definedName>
    <definedName name="BExQ4CK775G4WFS6ZHF8CVJS1SW1" localSheetId="1" hidden="1">#REF!</definedName>
    <definedName name="BExQ4CK775G4WFS6ZHF8CVJS1SW1" localSheetId="3" hidden="1">#REF!</definedName>
    <definedName name="BExQ4CK775G4WFS6ZHF8CVJS1SW1" hidden="1">#REF!</definedName>
    <definedName name="BExQ4FK9BJE41VKXH90MO79VLHRT" localSheetId="4" hidden="1">#REF!</definedName>
    <definedName name="BExQ4FK9BJE41VKXH90MO79VLHRT" localSheetId="1" hidden="1">#REF!</definedName>
    <definedName name="BExQ4FK9BJE41VKXH90MO79VLHRT" localSheetId="3" hidden="1">#REF!</definedName>
    <definedName name="BExQ4FK9BJE41VKXH90MO79VLHRT" hidden="1">#REF!</definedName>
    <definedName name="BExQ5CTRA8ADOBK68JIEE0G90TTV" localSheetId="1" hidden="1">#REF!</definedName>
    <definedName name="BExQ5CTRA8ADOBK68JIEE0G90TTV" localSheetId="3" hidden="1">#REF!</definedName>
    <definedName name="BExQ5CTRA8ADOBK68JIEE0G90TTV" hidden="1">#REF!</definedName>
    <definedName name="BExQ6FMY6XZ3PEFNJ8IQ254BT37Z" localSheetId="1" hidden="1">#REF!</definedName>
    <definedName name="BExQ6FMY6XZ3PEFNJ8IQ254BT37Z" localSheetId="3" hidden="1">#REF!</definedName>
    <definedName name="BExQ6FMY6XZ3PEFNJ8IQ254BT37Z" hidden="1">#REF!</definedName>
    <definedName name="BExQ6K4REOG5GHKEIHYCX9B7HW7J" localSheetId="4" hidden="1">halmozott-[1]hier!$A$11:$B$18</definedName>
    <definedName name="BExQ6K4REOG5GHKEIHYCX9B7HW7J" localSheetId="1" hidden="1">halmozott-[1]hier!$A$11:$B$18</definedName>
    <definedName name="BExQ6K4REOG5GHKEIHYCX9B7HW7J" localSheetId="2" hidden="1">halmozott-[1]hier!$A$11:$B$18</definedName>
    <definedName name="BExQ6K4REOG5GHKEIHYCX9B7HW7J" localSheetId="5" hidden="1">halmozott-[1]hier!$A$11:$B$18</definedName>
    <definedName name="BExQ6K4REOG5GHKEIHYCX9B7HW7J" localSheetId="3" hidden="1">halmozott-[1]hier!$A$11:$B$18</definedName>
    <definedName name="BExQ6K4REOG5GHKEIHYCX9B7HW7J" hidden="1">halmozott-[1]hier!$A$11:$B$18</definedName>
    <definedName name="BExQ700NGJHFACSMNX0X6PCF869G" localSheetId="4" hidden="1">Zárólétszám - Closing [2]headcount!$D$13:$E$18</definedName>
    <definedName name="BExQ700NGJHFACSMNX0X6PCF869G" localSheetId="1" hidden="1">Zárólétszám - Closing [2]headcount!$D$13:$E$18</definedName>
    <definedName name="BExQ700NGJHFACSMNX0X6PCF869G" localSheetId="2" hidden="1">Zárólétszám - Closing [2]headcount!$D$13:$E$18</definedName>
    <definedName name="BExQ700NGJHFACSMNX0X6PCF869G" localSheetId="5" hidden="1">Zárólétszám - Closing [2]headcount!$D$13:$E$18</definedName>
    <definedName name="BExQ700NGJHFACSMNX0X6PCF869G" localSheetId="3" hidden="1">Zárólétszám - Closing [2]headcount!$D$13:$E$18</definedName>
    <definedName name="BExQ700NGJHFACSMNX0X6PCF869G" hidden="1">Zárólétszám - Closing [2]headcount!$D$13:$E$18</definedName>
    <definedName name="BExQ78EQKIX0L7WC9SN2PZ2I1CND" localSheetId="4" hidden="1">#REF!</definedName>
    <definedName name="BExQ78EQKIX0L7WC9SN2PZ2I1CND" localSheetId="1" hidden="1">#REF!</definedName>
    <definedName name="BExQ78EQKIX0L7WC9SN2PZ2I1CND" localSheetId="2" hidden="1">#REF!</definedName>
    <definedName name="BExQ78EQKIX0L7WC9SN2PZ2I1CND" localSheetId="5" hidden="1">#REF!</definedName>
    <definedName name="BExQ78EQKIX0L7WC9SN2PZ2I1CND" localSheetId="3" hidden="1">#REF!</definedName>
    <definedName name="BExQ78EQKIX0L7WC9SN2PZ2I1CND" hidden="1">#REF!</definedName>
    <definedName name="BExQ7U4X06DO3LD49CE98NGINVA1" localSheetId="4" hidden="1">HR riport - HR [3]Report!$G$7:$H$7</definedName>
    <definedName name="BExQ7U4X06DO3LD49CE98NGINVA1" localSheetId="1" hidden="1">HR riport - HR [3]Report!$G$7:$H$7</definedName>
    <definedName name="BExQ7U4X06DO3LD49CE98NGINVA1" localSheetId="2" hidden="1">HR riport - HR [3]Report!$G$7:$H$7</definedName>
    <definedName name="BExQ7U4X06DO3LD49CE98NGINVA1" localSheetId="5" hidden="1">HR riport - HR [3]Report!$G$7:$H$7</definedName>
    <definedName name="BExQ7U4X06DO3LD49CE98NGINVA1" localSheetId="3" hidden="1">HR riport - HR [3]Report!$G$7:$H$7</definedName>
    <definedName name="BExQ7U4X06DO3LD49CE98NGINVA1" hidden="1">HR riport - HR [3]Report!$G$7:$H$7</definedName>
    <definedName name="BExQ968J3OODWTZSUFXLCLU4XNEA" localSheetId="4" hidden="1">#REF!</definedName>
    <definedName name="BExQ968J3OODWTZSUFXLCLU4XNEA" localSheetId="1" hidden="1">#REF!</definedName>
    <definedName name="BExQ968J3OODWTZSUFXLCLU4XNEA" localSheetId="2" hidden="1">#REF!</definedName>
    <definedName name="BExQ968J3OODWTZSUFXLCLU4XNEA" localSheetId="5" hidden="1">#REF!</definedName>
    <definedName name="BExQ968J3OODWTZSUFXLCLU4XNEA" localSheetId="3" hidden="1">#REF!</definedName>
    <definedName name="BExQ968J3OODWTZSUFXLCLU4XNEA" hidden="1">#REF!</definedName>
    <definedName name="BExQ9Y9HDRF8VH3S0SM3VSAPEKK7" localSheetId="4" hidden="1">halmozott-[1]hier!$A$21:$U$768</definedName>
    <definedName name="BExQ9Y9HDRF8VH3S0SM3VSAPEKK7" localSheetId="1" hidden="1">halmozott-[1]hier!$A$21:$U$768</definedName>
    <definedName name="BExQ9Y9HDRF8VH3S0SM3VSAPEKK7" localSheetId="2" hidden="1">halmozott-[1]hier!$A$21:$U$768</definedName>
    <definedName name="BExQ9Y9HDRF8VH3S0SM3VSAPEKK7" localSheetId="5" hidden="1">halmozott-[1]hier!$A$21:$U$768</definedName>
    <definedName name="BExQ9Y9HDRF8VH3S0SM3VSAPEKK7" localSheetId="3" hidden="1">halmozott-[1]hier!$A$21:$U$768</definedName>
    <definedName name="BExQ9Y9HDRF8VH3S0SM3VSAPEKK7" hidden="1">halmozott-[1]hier!$A$21:$U$768</definedName>
    <definedName name="BExQBIGHAJCVU0CCF5L94JV468HA" localSheetId="4" hidden="1">#REF!</definedName>
    <definedName name="BExQBIGHAJCVU0CCF5L94JV468HA" localSheetId="1" hidden="1">#REF!</definedName>
    <definedName name="BExQBIGHAJCVU0CCF5L94JV468HA" localSheetId="2" hidden="1">#REF!</definedName>
    <definedName name="BExQBIGHAJCVU0CCF5L94JV468HA" localSheetId="5" hidden="1">#REF!</definedName>
    <definedName name="BExQBIGHAJCVU0CCF5L94JV468HA" localSheetId="3" hidden="1">#REF!</definedName>
    <definedName name="BExQBIGHAJCVU0CCF5L94JV468HA" hidden="1">#REF!</definedName>
    <definedName name="BExQCGMCKF47CXSSEP89QVB2V9MS" localSheetId="4" hidden="1">#REF!</definedName>
    <definedName name="BExQCGMCKF47CXSSEP89QVB2V9MS" localSheetId="1" hidden="1">#REF!</definedName>
    <definedName name="BExQCGMCKF47CXSSEP89QVB2V9MS" localSheetId="3" hidden="1">#REF!</definedName>
    <definedName name="BExQCGMCKF47CXSSEP89QVB2V9MS" hidden="1">#REF!</definedName>
    <definedName name="BExQCYQZULPIGOM4IRDCERF94ZAG" localSheetId="4" hidden="1">halmozott-[1]hier!$A$20:$U$449</definedName>
    <definedName name="BExQCYQZULPIGOM4IRDCERF94ZAG" localSheetId="1" hidden="1">halmozott-[1]hier!$A$20:$U$449</definedName>
    <definedName name="BExQCYQZULPIGOM4IRDCERF94ZAG" localSheetId="2" hidden="1">halmozott-[1]hier!$A$20:$U$449</definedName>
    <definedName name="BExQCYQZULPIGOM4IRDCERF94ZAG" localSheetId="5" hidden="1">halmozott-[1]hier!$A$20:$U$449</definedName>
    <definedName name="BExQCYQZULPIGOM4IRDCERF94ZAG" localSheetId="3" hidden="1">halmozott-[1]hier!$A$20:$U$449</definedName>
    <definedName name="BExQCYQZULPIGOM4IRDCERF94ZAG" hidden="1">halmozott-[1]hier!$A$20:$U$449</definedName>
    <definedName name="BExQEMU9ZD18Y8ECWVV1KRYMC7S0" localSheetId="4" hidden="1">#REF!</definedName>
    <definedName name="BExQEMU9ZD18Y8ECWVV1KRYMC7S0" localSheetId="1" hidden="1">#REF!</definedName>
    <definedName name="BExQEMU9ZD18Y8ECWVV1KRYMC7S0" localSheetId="2" hidden="1">#REF!</definedName>
    <definedName name="BExQEMU9ZD18Y8ECWVV1KRYMC7S0" localSheetId="5" hidden="1">#REF!</definedName>
    <definedName name="BExQEMU9ZD18Y8ECWVV1KRYMC7S0" localSheetId="3" hidden="1">#REF!</definedName>
    <definedName name="BExQEMU9ZD18Y8ECWVV1KRYMC7S0" hidden="1">#REF!</definedName>
    <definedName name="BExQFD7PPKBY7DTSB28UKG9MR91I" localSheetId="4" hidden="1">HR riport - HR [3]Report!$G$9:$H$9</definedName>
    <definedName name="BExQFD7PPKBY7DTSB28UKG9MR91I" localSheetId="1" hidden="1">HR riport - HR [3]Report!$G$9:$H$9</definedName>
    <definedName name="BExQFD7PPKBY7DTSB28UKG9MR91I" localSheetId="2" hidden="1">HR riport - HR [3]Report!$G$9:$H$9</definedName>
    <definedName name="BExQFD7PPKBY7DTSB28UKG9MR91I" localSheetId="5" hidden="1">HR riport - HR [3]Report!$G$9:$H$9</definedName>
    <definedName name="BExQFD7PPKBY7DTSB28UKG9MR91I" localSheetId="3" hidden="1">HR riport - HR [3]Report!$G$9:$H$9</definedName>
    <definedName name="BExQFD7PPKBY7DTSB28UKG9MR91I" hidden="1">HR riport - HR [3]Report!$G$9:$H$9</definedName>
    <definedName name="BExQFGCXTB6NN438YBDJL18MHVM3" localSheetId="4" hidden="1">#REF!</definedName>
    <definedName name="BExQFGCXTB6NN438YBDJL18MHVM3" localSheetId="1" hidden="1">#REF!</definedName>
    <definedName name="BExQFGCXTB6NN438YBDJL18MHVM3" localSheetId="2" hidden="1">#REF!</definedName>
    <definedName name="BExQFGCXTB6NN438YBDJL18MHVM3" localSheetId="5" hidden="1">#REF!</definedName>
    <definedName name="BExQFGCXTB6NN438YBDJL18MHVM3" localSheetId="3" hidden="1">#REF!</definedName>
    <definedName name="BExQFGCXTB6NN438YBDJL18MHVM3" hidden="1">#REF!</definedName>
    <definedName name="BExQFR029VOAJRYOULLHGZA70096" localSheetId="4" hidden="1">#REF!</definedName>
    <definedName name="BExQFR029VOAJRYOULLHGZA70096" localSheetId="1" hidden="1">#REF!</definedName>
    <definedName name="BExQFR029VOAJRYOULLHGZA70096" localSheetId="3" hidden="1">#REF!</definedName>
    <definedName name="BExQFR029VOAJRYOULLHGZA70096" hidden="1">#REF!</definedName>
    <definedName name="BExQFRWFMCNNDTQLZRNEFFD2RPMH" localSheetId="4" hidden="1">#REF!</definedName>
    <definedName name="BExQFRWFMCNNDTQLZRNEFFD2RPMH" localSheetId="1" hidden="1">#REF!</definedName>
    <definedName name="BExQFRWFMCNNDTQLZRNEFFD2RPMH" localSheetId="3" hidden="1">#REF!</definedName>
    <definedName name="BExQFRWFMCNNDTQLZRNEFFD2RPMH" hidden="1">#REF!</definedName>
    <definedName name="BExQGE2PUY3J11W8IWPC6K9H9JN6" localSheetId="1" hidden="1">#REF!</definedName>
    <definedName name="BExQGE2PUY3J11W8IWPC6K9H9JN6" localSheetId="3" hidden="1">#REF!</definedName>
    <definedName name="BExQGE2PUY3J11W8IWPC6K9H9JN6" hidden="1">#REF!</definedName>
    <definedName name="BExQGZT0W051X94FND3V1WAAQRN9" localSheetId="1" hidden="1">#REF!</definedName>
    <definedName name="BExQGZT0W051X94FND3V1WAAQRN9" localSheetId="3" hidden="1">#REF!</definedName>
    <definedName name="BExQGZT0W051X94FND3V1WAAQRN9" hidden="1">#REF!</definedName>
    <definedName name="BExQHF8MOB1ULISPW4JVMCPTLRS0" localSheetId="1" hidden="1">#REF!</definedName>
    <definedName name="BExQHF8MOB1ULISPW4JVMCPTLRS0" localSheetId="3" hidden="1">#REF!</definedName>
    <definedName name="BExQHF8MOB1ULISPW4JVMCPTLRS0" hidden="1">#REF!</definedName>
    <definedName name="BExQHLZGWOFYYQ7T89RFBD0Q5QQ4" localSheetId="1" hidden="1">#REF!</definedName>
    <definedName name="BExQHLZGWOFYYQ7T89RFBD0Q5QQ4" localSheetId="3" hidden="1">#REF!</definedName>
    <definedName name="BExQHLZGWOFYYQ7T89RFBD0Q5QQ4" hidden="1">#REF!</definedName>
    <definedName name="BExQHWH2G0MGNRM6BIIH3JS63AZ1" localSheetId="1" hidden="1">#REF!</definedName>
    <definedName name="BExQHWH2G0MGNRM6BIIH3JS63AZ1" localSheetId="3" hidden="1">#REF!</definedName>
    <definedName name="BExQHWH2G0MGNRM6BIIH3JS63AZ1" hidden="1">#REF!</definedName>
    <definedName name="BExQIA3XNFH1E8AQTJ5RDJUK83KD" localSheetId="4" hidden="1">halmozott-[1]hier!$A$3:$B$8</definedName>
    <definedName name="BExQIA3XNFH1E8AQTJ5RDJUK83KD" localSheetId="1" hidden="1">halmozott-[1]hier!$A$3:$B$8</definedName>
    <definedName name="BExQIA3XNFH1E8AQTJ5RDJUK83KD" localSheetId="2" hidden="1">halmozott-[1]hier!$A$3:$B$8</definedName>
    <definedName name="BExQIA3XNFH1E8AQTJ5RDJUK83KD" localSheetId="5" hidden="1">halmozott-[1]hier!$A$3:$B$8</definedName>
    <definedName name="BExQIA3XNFH1E8AQTJ5RDJUK83KD" localSheetId="3" hidden="1">halmozott-[1]hier!$A$3:$B$8</definedName>
    <definedName name="BExQIA3XNFH1E8AQTJ5RDJUK83KD" hidden="1">halmozott-[1]hier!$A$3:$B$8</definedName>
    <definedName name="BExQIBB4PD4LIHKQK3RT5E8JT7UY" localSheetId="4" hidden="1">#REF!</definedName>
    <definedName name="BExQIBB4PD4LIHKQK3RT5E8JT7UY" localSheetId="1" hidden="1">#REF!</definedName>
    <definedName name="BExQIBB4PD4LIHKQK3RT5E8JT7UY" localSheetId="2" hidden="1">#REF!</definedName>
    <definedName name="BExQIBB4PD4LIHKQK3RT5E8JT7UY" localSheetId="5" hidden="1">#REF!</definedName>
    <definedName name="BExQIBB4PD4LIHKQK3RT5E8JT7UY" localSheetId="3" hidden="1">#REF!</definedName>
    <definedName name="BExQIBB4PD4LIHKQK3RT5E8JT7UY" hidden="1">#REF!</definedName>
    <definedName name="BExQIHWHB8EIFOXCZMSHA7VVDMZ4" localSheetId="4" hidden="1">#REF!</definedName>
    <definedName name="BExQIHWHB8EIFOXCZMSHA7VVDMZ4" localSheetId="1" hidden="1">#REF!</definedName>
    <definedName name="BExQIHWHB8EIFOXCZMSHA7VVDMZ4" localSheetId="3" hidden="1">#REF!</definedName>
    <definedName name="BExQIHWHB8EIFOXCZMSHA7VVDMZ4" hidden="1">#REF!</definedName>
    <definedName name="BExQIO72TQGVHB6DR4UHWNNQN5DF" localSheetId="4" hidden="1">#REF!</definedName>
    <definedName name="BExQIO72TQGVHB6DR4UHWNNQN5DF" localSheetId="1" hidden="1">#REF!</definedName>
    <definedName name="BExQIO72TQGVHB6DR4UHWNNQN5DF" localSheetId="3" hidden="1">#REF!</definedName>
    <definedName name="BExQIO72TQGVHB6DR4UHWNNQN5DF" hidden="1">#REF!</definedName>
    <definedName name="BExQJ42WUETA6DYIF5FS5EDP2KA1" localSheetId="1" hidden="1">#REF!</definedName>
    <definedName name="BExQJ42WUETA6DYIF5FS5EDP2KA1" localSheetId="3" hidden="1">#REF!</definedName>
    <definedName name="BExQJ42WUETA6DYIF5FS5EDP2KA1" hidden="1">#REF!</definedName>
    <definedName name="BExRZ3C6ZFXJV5V6MJHLEJFPXOTE" localSheetId="1" hidden="1">#REF!</definedName>
    <definedName name="BExRZ3C6ZFXJV5V6MJHLEJFPXOTE" localSheetId="3" hidden="1">#REF!</definedName>
    <definedName name="BExRZ3C6ZFXJV5V6MJHLEJFPXOTE" hidden="1">#REF!</definedName>
    <definedName name="BExRZJ82YJ53GBLNCL72JTH49VQR" localSheetId="4" hidden="1">halmozott-[1]hier!$A$21:$U$627</definedName>
    <definedName name="BExRZJ82YJ53GBLNCL72JTH49VQR" localSheetId="1" hidden="1">halmozott-[1]hier!$A$21:$U$627</definedName>
    <definedName name="BExRZJ82YJ53GBLNCL72JTH49VQR" localSheetId="2" hidden="1">halmozott-[1]hier!$A$21:$U$627</definedName>
    <definedName name="BExRZJ82YJ53GBLNCL72JTH49VQR" localSheetId="5" hidden="1">halmozott-[1]hier!$A$21:$U$627</definedName>
    <definedName name="BExRZJ82YJ53GBLNCL72JTH49VQR" localSheetId="3" hidden="1">halmozott-[1]hier!$A$21:$U$627</definedName>
    <definedName name="BExRZJ82YJ53GBLNCL72JTH49VQR" hidden="1">halmozott-[1]hier!$A$21:$U$627</definedName>
    <definedName name="BExRZP2E250WYHND5S5ENXU40MZV" localSheetId="4" hidden="1">#REF!</definedName>
    <definedName name="BExRZP2E250WYHND5S5ENXU40MZV" localSheetId="1" hidden="1">#REF!</definedName>
    <definedName name="BExRZP2E250WYHND5S5ENXU40MZV" localSheetId="2" hidden="1">#REF!</definedName>
    <definedName name="BExRZP2E250WYHND5S5ENXU40MZV" localSheetId="5" hidden="1">#REF!</definedName>
    <definedName name="BExRZP2E250WYHND5S5ENXU40MZV" localSheetId="3" hidden="1">#REF!</definedName>
    <definedName name="BExRZP2E250WYHND5S5ENXU40MZV" hidden="1">#REF!</definedName>
    <definedName name="BExS05UMDN1GMTXOHCBD6NNV6SHV" localSheetId="4" hidden="1">#REF!</definedName>
    <definedName name="BExS05UMDN1GMTXOHCBD6NNV6SHV" localSheetId="1" hidden="1">#REF!</definedName>
    <definedName name="BExS05UMDN1GMTXOHCBD6NNV6SHV" localSheetId="3" hidden="1">#REF!</definedName>
    <definedName name="BExS05UMDN1GMTXOHCBD6NNV6SHV" hidden="1">#REF!</definedName>
    <definedName name="BExS0C581OTSE3RADFU2SOHGLUCM" localSheetId="4" hidden="1">diszkrét-[1]hier!$A$19:$U$490</definedName>
    <definedName name="BExS0C581OTSE3RADFU2SOHGLUCM" localSheetId="1" hidden="1">diszkrét-[1]hier!$A$19:$U$490</definedName>
    <definedName name="BExS0C581OTSE3RADFU2SOHGLUCM" localSheetId="2" hidden="1">diszkrét-[1]hier!$A$19:$U$490</definedName>
    <definedName name="BExS0C581OTSE3RADFU2SOHGLUCM" localSheetId="5" hidden="1">diszkrét-[1]hier!$A$19:$U$490</definedName>
    <definedName name="BExS0C581OTSE3RADFU2SOHGLUCM" localSheetId="3" hidden="1">diszkrét-[1]hier!$A$19:$U$490</definedName>
    <definedName name="BExS0C581OTSE3RADFU2SOHGLUCM" hidden="1">diszkrét-[1]hier!$A$19:$U$490</definedName>
    <definedName name="BExS0EZSZ5DEP1NUAMT0E0C2J1MJ" localSheetId="4" hidden="1">#REF!</definedName>
    <definedName name="BExS0EZSZ5DEP1NUAMT0E0C2J1MJ" localSheetId="1" hidden="1">#REF!</definedName>
    <definedName name="BExS0EZSZ5DEP1NUAMT0E0C2J1MJ" localSheetId="2" hidden="1">#REF!</definedName>
    <definedName name="BExS0EZSZ5DEP1NUAMT0E0C2J1MJ" localSheetId="5" hidden="1">#REF!</definedName>
    <definedName name="BExS0EZSZ5DEP1NUAMT0E0C2J1MJ" localSheetId="3" hidden="1">#REF!</definedName>
    <definedName name="BExS0EZSZ5DEP1NUAMT0E0C2J1MJ" hidden="1">#REF!</definedName>
    <definedName name="BExS0NTYP6TXAB4RCRFYEF2A1E7Y" localSheetId="4" hidden="1">#REF!</definedName>
    <definedName name="BExS0NTYP6TXAB4RCRFYEF2A1E7Y" localSheetId="1" hidden="1">#REF!</definedName>
    <definedName name="BExS0NTYP6TXAB4RCRFYEF2A1E7Y" localSheetId="3" hidden="1">#REF!</definedName>
    <definedName name="BExS0NTYP6TXAB4RCRFYEF2A1E7Y" hidden="1">#REF!</definedName>
    <definedName name="BExS1C3XHDOJB0KADZ7DQT97AKF1" localSheetId="4" hidden="1">HR riport - HR [3]Report!$D$47:$E$52</definedName>
    <definedName name="BExS1C3XHDOJB0KADZ7DQT97AKF1" localSheetId="1" hidden="1">HR riport - HR [3]Report!$D$47:$E$52</definedName>
    <definedName name="BExS1C3XHDOJB0KADZ7DQT97AKF1" localSheetId="2" hidden="1">HR riport - HR [3]Report!$D$47:$E$52</definedName>
    <definedName name="BExS1C3XHDOJB0KADZ7DQT97AKF1" localSheetId="5" hidden="1">HR riport - HR [3]Report!$D$47:$E$52</definedName>
    <definedName name="BExS1C3XHDOJB0KADZ7DQT97AKF1" localSheetId="3" hidden="1">HR riport - HR [3]Report!$D$47:$E$52</definedName>
    <definedName name="BExS1C3XHDOJB0KADZ7DQT97AKF1" hidden="1">HR riport - HR [3]Report!$D$47:$E$52</definedName>
    <definedName name="BExS1SLDNQWUVE55Y6041JQRRZMV" localSheetId="4" hidden="1">#REF!</definedName>
    <definedName name="BExS1SLDNQWUVE55Y6041JQRRZMV" localSheetId="1" hidden="1">#REF!</definedName>
    <definedName name="BExS1SLDNQWUVE55Y6041JQRRZMV" localSheetId="2" hidden="1">#REF!</definedName>
    <definedName name="BExS1SLDNQWUVE55Y6041JQRRZMV" localSheetId="5" hidden="1">#REF!</definedName>
    <definedName name="BExS1SLDNQWUVE55Y6041JQRRZMV" localSheetId="3" hidden="1">#REF!</definedName>
    <definedName name="BExS1SLDNQWUVE55Y6041JQRRZMV" hidden="1">#REF!</definedName>
    <definedName name="BExS20J7ZXWAI6KV0MPR0N3TG0N7" localSheetId="4" hidden="1">#REF!</definedName>
    <definedName name="BExS20J7ZXWAI6KV0MPR0N3TG0N7" localSheetId="1" hidden="1">#REF!</definedName>
    <definedName name="BExS20J7ZXWAI6KV0MPR0N3TG0N7" localSheetId="3" hidden="1">#REF!</definedName>
    <definedName name="BExS20J7ZXWAI6KV0MPR0N3TG0N7" hidden="1">#REF!</definedName>
    <definedName name="BExS2UCQ5BUB3OIJTVUAIGQ13413" localSheetId="4" hidden="1">#REF!</definedName>
    <definedName name="BExS2UCQ5BUB3OIJTVUAIGQ13413" localSheetId="1" hidden="1">#REF!</definedName>
    <definedName name="BExS2UCQ5BUB3OIJTVUAIGQ13413" localSheetId="3" hidden="1">#REF!</definedName>
    <definedName name="BExS2UCQ5BUB3OIJTVUAIGQ13413" hidden="1">#REF!</definedName>
    <definedName name="BExS355620YV0XDQKJGJROVUL3WA" localSheetId="1" hidden="1">#REF!</definedName>
    <definedName name="BExS355620YV0XDQKJGJROVUL3WA" localSheetId="3" hidden="1">#REF!</definedName>
    <definedName name="BExS355620YV0XDQKJGJROVUL3WA" hidden="1">#REF!</definedName>
    <definedName name="BExS36CBDNNOG6GATOX4AHD757KF" localSheetId="1" hidden="1">#REF!</definedName>
    <definedName name="BExS36CBDNNOG6GATOX4AHD757KF" localSheetId="3" hidden="1">#REF!</definedName>
    <definedName name="BExS36CBDNNOG6GATOX4AHD757KF" hidden="1">#REF!</definedName>
    <definedName name="BExS3S2GGNUIOJJPDTE7EAF9ZYUL" localSheetId="4" hidden="1">diszkrét-[1]hier!$A$3:$B$8</definedName>
    <definedName name="BExS3S2GGNUIOJJPDTE7EAF9ZYUL" localSheetId="1" hidden="1">diszkrét-[1]hier!$A$3:$B$8</definedName>
    <definedName name="BExS3S2GGNUIOJJPDTE7EAF9ZYUL" localSheetId="2" hidden="1">diszkrét-[1]hier!$A$3:$B$8</definedName>
    <definedName name="BExS3S2GGNUIOJJPDTE7EAF9ZYUL" localSheetId="5" hidden="1">diszkrét-[1]hier!$A$3:$B$8</definedName>
    <definedName name="BExS3S2GGNUIOJJPDTE7EAF9ZYUL" localSheetId="3" hidden="1">diszkrét-[1]hier!$A$3:$B$8</definedName>
    <definedName name="BExS3S2GGNUIOJJPDTE7EAF9ZYUL" hidden="1">diszkrét-[1]hier!$A$3:$B$8</definedName>
    <definedName name="BExS48PDNRO9Z8WGIXITI8CGH7H1" localSheetId="4" hidden="1">#REF!</definedName>
    <definedName name="BExS48PDNRO9Z8WGIXITI8CGH7H1" localSheetId="1" hidden="1">#REF!</definedName>
    <definedName name="BExS48PDNRO9Z8WGIXITI8CGH7H1" localSheetId="2" hidden="1">#REF!</definedName>
    <definedName name="BExS48PDNRO9Z8WGIXITI8CGH7H1" localSheetId="5" hidden="1">#REF!</definedName>
    <definedName name="BExS48PDNRO9Z8WGIXITI8CGH7H1" localSheetId="3" hidden="1">#REF!</definedName>
    <definedName name="BExS48PDNRO9Z8WGIXITI8CGH7H1" hidden="1">#REF!</definedName>
    <definedName name="BExS4NE1A7148KHTO1THDP5D2JGT" localSheetId="4" hidden="1">diszkrét-[1]hier!$A$10:$B$18</definedName>
    <definedName name="BExS4NE1A7148KHTO1THDP5D2JGT" localSheetId="1" hidden="1">diszkrét-[1]hier!$A$10:$B$18</definedName>
    <definedName name="BExS4NE1A7148KHTO1THDP5D2JGT" localSheetId="2" hidden="1">diszkrét-[1]hier!$A$10:$B$18</definedName>
    <definedName name="BExS4NE1A7148KHTO1THDP5D2JGT" localSheetId="5" hidden="1">diszkrét-[1]hier!$A$10:$B$18</definedName>
    <definedName name="BExS4NE1A7148KHTO1THDP5D2JGT" localSheetId="3" hidden="1">diszkrét-[1]hier!$A$10:$B$18</definedName>
    <definedName name="BExS4NE1A7148KHTO1THDP5D2JGT" hidden="1">diszkrét-[1]hier!$A$10:$B$18</definedName>
    <definedName name="BExS5CEY89G6QYPZJA4OMQ4UBV6N" localSheetId="4" hidden="1">#REF!</definedName>
    <definedName name="BExS5CEY89G6QYPZJA4OMQ4UBV6N" localSheetId="1" hidden="1">#REF!</definedName>
    <definedName name="BExS5CEY89G6QYPZJA4OMQ4UBV6N" localSheetId="2" hidden="1">#REF!</definedName>
    <definedName name="BExS5CEY89G6QYPZJA4OMQ4UBV6N" localSheetId="5" hidden="1">#REF!</definedName>
    <definedName name="BExS5CEY89G6QYPZJA4OMQ4UBV6N" localSheetId="3" hidden="1">#REF!</definedName>
    <definedName name="BExS5CEY89G6QYPZJA4OMQ4UBV6N" hidden="1">#REF!</definedName>
    <definedName name="BExS5EYP26DZ1FPKIL2Z3NGWVIS0" localSheetId="4" hidden="1">#REF!</definedName>
    <definedName name="BExS5EYP26DZ1FPKIL2Z3NGWVIS0" localSheetId="1" hidden="1">#REF!</definedName>
    <definedName name="BExS5EYP26DZ1FPKIL2Z3NGWVIS0" localSheetId="3" hidden="1">#REF!</definedName>
    <definedName name="BExS5EYP26DZ1FPKIL2Z3NGWVIS0" hidden="1">#REF!</definedName>
    <definedName name="BExS5Q787JQMLE9S9MWQQKP3VE51" localSheetId="4" hidden="1">#REF!</definedName>
    <definedName name="BExS5Q787JQMLE9S9MWQQKP3VE51" localSheetId="1" hidden="1">#REF!</definedName>
    <definedName name="BExS5Q787JQMLE9S9MWQQKP3VE51" localSheetId="3" hidden="1">#REF!</definedName>
    <definedName name="BExS5Q787JQMLE9S9MWQQKP3VE51" hidden="1">#REF!</definedName>
    <definedName name="BExS5UP30W5DN3C72VUVNVH5FUAA" localSheetId="1" hidden="1">#REF!</definedName>
    <definedName name="BExS5UP30W5DN3C72VUVNVH5FUAA" localSheetId="3" hidden="1">#REF!</definedName>
    <definedName name="BExS5UP30W5DN3C72VUVNVH5FUAA" hidden="1">#REF!</definedName>
    <definedName name="BExS61AGDN9K119UARH7K8OYOX76" localSheetId="1" hidden="1">#REF!</definedName>
    <definedName name="BExS61AGDN9K119UARH7K8OYOX76" localSheetId="3" hidden="1">#REF!</definedName>
    <definedName name="BExS61AGDN9K119UARH7K8OYOX76" hidden="1">#REF!</definedName>
    <definedName name="BExS6SV2FBP4ZWGORQORV77NYXFA" localSheetId="1" hidden="1">#REF!</definedName>
    <definedName name="BExS6SV2FBP4ZWGORQORV77NYXFA" localSheetId="3" hidden="1">#REF!</definedName>
    <definedName name="BExS6SV2FBP4ZWGORQORV77NYXFA" hidden="1">#REF!</definedName>
    <definedName name="BExS7677AOL8FL7F4HHK67WJZZ9S" localSheetId="1" hidden="1">#REF!</definedName>
    <definedName name="BExS7677AOL8FL7F4HHK67WJZZ9S" localSheetId="3" hidden="1">#REF!</definedName>
    <definedName name="BExS7677AOL8FL7F4HHK67WJZZ9S" hidden="1">#REF!</definedName>
    <definedName name="BExS7D8N5V4O3IJ2VGNENM6VJ0LS" localSheetId="1" hidden="1">#REF!</definedName>
    <definedName name="BExS7D8N5V4O3IJ2VGNENM6VJ0LS" localSheetId="3" hidden="1">#REF!</definedName>
    <definedName name="BExS7D8N5V4O3IJ2VGNENM6VJ0LS" hidden="1">#REF!</definedName>
    <definedName name="BExS7PJ0QD7YO020SYA47B76TXIJ" localSheetId="1" hidden="1">#REF!</definedName>
    <definedName name="BExS7PJ0QD7YO020SYA47B76TXIJ" localSheetId="3" hidden="1">#REF!</definedName>
    <definedName name="BExS7PJ0QD7YO020SYA47B76TXIJ" hidden="1">#REF!</definedName>
    <definedName name="BExS89WQ3LCIM55ER0WO6P43G4YB" localSheetId="4" hidden="1">Zárólétszám - Closing [2]headcount!$M$3</definedName>
    <definedName name="BExS89WQ3LCIM55ER0WO6P43G4YB" localSheetId="1" hidden="1">Zárólétszám - Closing [2]headcount!$M$3</definedName>
    <definedName name="BExS89WQ3LCIM55ER0WO6P43G4YB" localSheetId="2" hidden="1">Zárólétszám - Closing [2]headcount!$M$3</definedName>
    <definedName name="BExS89WQ3LCIM55ER0WO6P43G4YB" localSheetId="5" hidden="1">Zárólétszám - Closing [2]headcount!$M$3</definedName>
    <definedName name="BExS89WQ3LCIM55ER0WO6P43G4YB" localSheetId="3" hidden="1">Zárólétszám - Closing [2]headcount!$M$3</definedName>
    <definedName name="BExS89WQ3LCIM55ER0WO6P43G4YB" hidden="1">Zárólétszám - Closing [2]headcount!$M$3</definedName>
    <definedName name="BExS8SSH9LGCMIK91MQCL6TR2K08" localSheetId="4" hidden="1">#REF!</definedName>
    <definedName name="BExS8SSH9LGCMIK91MQCL6TR2K08" localSheetId="1" hidden="1">#REF!</definedName>
    <definedName name="BExS8SSH9LGCMIK91MQCL6TR2K08" localSheetId="2" hidden="1">#REF!</definedName>
    <definedName name="BExS8SSH9LGCMIK91MQCL6TR2K08" localSheetId="5" hidden="1">#REF!</definedName>
    <definedName name="BExS8SSH9LGCMIK91MQCL6TR2K08" localSheetId="3" hidden="1">#REF!</definedName>
    <definedName name="BExS8SSH9LGCMIK91MQCL6TR2K08" hidden="1">#REF!</definedName>
    <definedName name="BExS9K7MDY5UNQ5JKXB52L51WT42" localSheetId="4" hidden="1">#REF!</definedName>
    <definedName name="BExS9K7MDY5UNQ5JKXB52L51WT42" localSheetId="1" hidden="1">#REF!</definedName>
    <definedName name="BExS9K7MDY5UNQ5JKXB52L51WT42" localSheetId="3" hidden="1">#REF!</definedName>
    <definedName name="BExS9K7MDY5UNQ5JKXB52L51WT42" hidden="1">#REF!</definedName>
    <definedName name="BExS9QCVXBYFAK4570ZILMGK975S" localSheetId="4" hidden="1">Zárólétszám - Closing [2]headcount!$G$8:$H$8</definedName>
    <definedName name="BExS9QCVXBYFAK4570ZILMGK975S" localSheetId="1" hidden="1">Zárólétszám - Closing [2]headcount!$G$8:$H$8</definedName>
    <definedName name="BExS9QCVXBYFAK4570ZILMGK975S" localSheetId="2" hidden="1">Zárólétszám - Closing [2]headcount!$G$8:$H$8</definedName>
    <definedName name="BExS9QCVXBYFAK4570ZILMGK975S" localSheetId="5" hidden="1">Zárólétszám - Closing [2]headcount!$G$8:$H$8</definedName>
    <definedName name="BExS9QCVXBYFAK4570ZILMGK975S" localSheetId="3" hidden="1">Zárólétszám - Closing [2]headcount!$G$8:$H$8</definedName>
    <definedName name="BExS9QCVXBYFAK4570ZILMGK975S" hidden="1">Zárólétszám - Closing [2]headcount!$G$8:$H$8</definedName>
    <definedName name="BExS9QT0AJMUNY6QIIPXPMDPHBC1" localSheetId="4" hidden="1">halmozott-[1]hier!$A$3:$B$8</definedName>
    <definedName name="BExS9QT0AJMUNY6QIIPXPMDPHBC1" localSheetId="1" hidden="1">halmozott-[1]hier!$A$3:$B$8</definedName>
    <definedName name="BExS9QT0AJMUNY6QIIPXPMDPHBC1" localSheetId="2" hidden="1">halmozott-[1]hier!$A$3:$B$8</definedName>
    <definedName name="BExS9QT0AJMUNY6QIIPXPMDPHBC1" localSheetId="5" hidden="1">halmozott-[1]hier!$A$3:$B$8</definedName>
    <definedName name="BExS9QT0AJMUNY6QIIPXPMDPHBC1" localSheetId="3" hidden="1">halmozott-[1]hier!$A$3:$B$8</definedName>
    <definedName name="BExS9QT0AJMUNY6QIIPXPMDPHBC1" hidden="1">halmozott-[1]hier!$A$3:$B$8</definedName>
    <definedName name="BExS9ZSPJD75NDP6V44DTSCUVJ3V" localSheetId="4" hidden="1">#REF!</definedName>
    <definedName name="BExS9ZSPJD75NDP6V44DTSCUVJ3V" localSheetId="1" hidden="1">#REF!</definedName>
    <definedName name="BExS9ZSPJD75NDP6V44DTSCUVJ3V" localSheetId="2" hidden="1">#REF!</definedName>
    <definedName name="BExS9ZSPJD75NDP6V44DTSCUVJ3V" localSheetId="5" hidden="1">#REF!</definedName>
    <definedName name="BExS9ZSPJD75NDP6V44DTSCUVJ3V" localSheetId="3" hidden="1">#REF!</definedName>
    <definedName name="BExS9ZSPJD75NDP6V44DTSCUVJ3V" hidden="1">#REF!</definedName>
    <definedName name="BExSA8XP47BH1O4JNYP3X6UPRAVW" localSheetId="4" hidden="1">#REF!</definedName>
    <definedName name="BExSA8XP47BH1O4JNYP3X6UPRAVW" localSheetId="1" hidden="1">#REF!</definedName>
    <definedName name="BExSA8XP47BH1O4JNYP3X6UPRAVW" localSheetId="3" hidden="1">#REF!</definedName>
    <definedName name="BExSA8XP47BH1O4JNYP3X6UPRAVW" hidden="1">#REF!</definedName>
    <definedName name="BExSAD4RITARABTT24T5XH3M8BX8" localSheetId="4" hidden="1">#REF!</definedName>
    <definedName name="BExSAD4RITARABTT24T5XH3M8BX8" localSheetId="1" hidden="1">#REF!</definedName>
    <definedName name="BExSAD4RITARABTT24T5XH3M8BX8" localSheetId="3" hidden="1">#REF!</definedName>
    <definedName name="BExSAD4RITARABTT24T5XH3M8BX8" hidden="1">#REF!</definedName>
    <definedName name="BExSB3CRJ7U2HZXHYID4GND129DD" localSheetId="1" hidden="1">#REF!</definedName>
    <definedName name="BExSB3CRJ7U2HZXHYID4GND129DD" localSheetId="3" hidden="1">#REF!</definedName>
    <definedName name="BExSB3CRJ7U2HZXHYID4GND129DD" hidden="1">#REF!</definedName>
    <definedName name="BExSBHQNCGISYF92NJGSV8F9IXTQ" localSheetId="1" hidden="1">#REF!</definedName>
    <definedName name="BExSBHQNCGISYF92NJGSV8F9IXTQ" localSheetId="3" hidden="1">#REF!</definedName>
    <definedName name="BExSBHQNCGISYF92NJGSV8F9IXTQ" hidden="1">#REF!</definedName>
    <definedName name="BExSBY83LTAY2W9ZOKAYOH9EPSTQ" localSheetId="1" hidden="1">#REF!</definedName>
    <definedName name="BExSBY83LTAY2W9ZOKAYOH9EPSTQ" localSheetId="3" hidden="1">#REF!</definedName>
    <definedName name="BExSBY83LTAY2W9ZOKAYOH9EPSTQ" hidden="1">#REF!</definedName>
    <definedName name="BExSC06BR2ML0KMOOIGU4YEP8OSN" localSheetId="4" hidden="1">halmozott-[1]hier!$A$11:$B$18</definedName>
    <definedName name="BExSC06BR2ML0KMOOIGU4YEP8OSN" localSheetId="1" hidden="1">halmozott-[1]hier!$A$11:$B$18</definedName>
    <definedName name="BExSC06BR2ML0KMOOIGU4YEP8OSN" localSheetId="2" hidden="1">halmozott-[1]hier!$A$11:$B$18</definedName>
    <definedName name="BExSC06BR2ML0KMOOIGU4YEP8OSN" localSheetId="5" hidden="1">halmozott-[1]hier!$A$11:$B$18</definedName>
    <definedName name="BExSC06BR2ML0KMOOIGU4YEP8OSN" localSheetId="3" hidden="1">halmozott-[1]hier!$A$11:$B$18</definedName>
    <definedName name="BExSC06BR2ML0KMOOIGU4YEP8OSN" hidden="1">halmozott-[1]hier!$A$11:$B$18</definedName>
    <definedName name="BExSC60MM58PLAK089PHGKZS2EYC" localSheetId="4" hidden="1">#REF!</definedName>
    <definedName name="BExSC60MM58PLAK089PHGKZS2EYC" localSheetId="1" hidden="1">#REF!</definedName>
    <definedName name="BExSC60MM58PLAK089PHGKZS2EYC" localSheetId="2" hidden="1">#REF!</definedName>
    <definedName name="BExSC60MM58PLAK089PHGKZS2EYC" localSheetId="5" hidden="1">#REF!</definedName>
    <definedName name="BExSC60MM58PLAK089PHGKZS2EYC" localSheetId="3" hidden="1">#REF!</definedName>
    <definedName name="BExSC60MM58PLAK089PHGKZS2EYC" hidden="1">#REF!</definedName>
    <definedName name="BExSCLWHFUAT4YZSNC9FJRFGMBOO" localSheetId="4" hidden="1">halmozott-[1]hier!$A$10:$B$17</definedName>
    <definedName name="BExSCLWHFUAT4YZSNC9FJRFGMBOO" localSheetId="1" hidden="1">halmozott-[1]hier!$A$10:$B$17</definedName>
    <definedName name="BExSCLWHFUAT4YZSNC9FJRFGMBOO" localSheetId="2" hidden="1">halmozott-[1]hier!$A$10:$B$17</definedName>
    <definedName name="BExSCLWHFUAT4YZSNC9FJRFGMBOO" localSheetId="5" hidden="1">halmozott-[1]hier!$A$10:$B$17</definedName>
    <definedName name="BExSCLWHFUAT4YZSNC9FJRFGMBOO" localSheetId="3" hidden="1">halmozott-[1]hier!$A$10:$B$17</definedName>
    <definedName name="BExSCLWHFUAT4YZSNC9FJRFGMBOO" hidden="1">halmozott-[1]hier!$A$10:$B$17</definedName>
    <definedName name="BExSCY6TXIDOEXQHKMN6LDVSZRXD" localSheetId="4" hidden="1">#REF!</definedName>
    <definedName name="BExSCY6TXIDOEXQHKMN6LDVSZRXD" localSheetId="1" hidden="1">#REF!</definedName>
    <definedName name="BExSCY6TXIDOEXQHKMN6LDVSZRXD" localSheetId="2" hidden="1">#REF!</definedName>
    <definedName name="BExSCY6TXIDOEXQHKMN6LDVSZRXD" localSheetId="5" hidden="1">#REF!</definedName>
    <definedName name="BExSCY6TXIDOEXQHKMN6LDVSZRXD" localSheetId="3" hidden="1">#REF!</definedName>
    <definedName name="BExSCY6TXIDOEXQHKMN6LDVSZRXD" hidden="1">#REF!</definedName>
    <definedName name="BExSDIF2UOXAR3UUOY8ML0ZMZT9O" localSheetId="4" hidden="1">#REF!</definedName>
    <definedName name="BExSDIF2UOXAR3UUOY8ML0ZMZT9O" localSheetId="1" hidden="1">#REF!</definedName>
    <definedName name="BExSDIF2UOXAR3UUOY8ML0ZMZT9O" localSheetId="3" hidden="1">#REF!</definedName>
    <definedName name="BExSDIF2UOXAR3UUOY8ML0ZMZT9O" hidden="1">#REF!</definedName>
    <definedName name="BExSDOK7CVQRAZFXDK7J3EG8GZQQ" localSheetId="4" hidden="1">#REF!</definedName>
    <definedName name="BExSDOK7CVQRAZFXDK7J3EG8GZQQ" localSheetId="1" hidden="1">#REF!</definedName>
    <definedName name="BExSDOK7CVQRAZFXDK7J3EG8GZQQ" localSheetId="3" hidden="1">#REF!</definedName>
    <definedName name="BExSDOK7CVQRAZFXDK7J3EG8GZQQ" hidden="1">#REF!</definedName>
    <definedName name="BExSE86YUOMUJKIUILROT1RATN5A" localSheetId="1" hidden="1">#REF!</definedName>
    <definedName name="BExSE86YUOMUJKIUILROT1RATN5A" localSheetId="3" hidden="1">#REF!</definedName>
    <definedName name="BExSE86YUOMUJKIUILROT1RATN5A" hidden="1">#REF!</definedName>
    <definedName name="BExSEODMN65W17YVZ0JFBZHW02E7" localSheetId="4" hidden="1">halmozott-[1]hier!$A$19:$U$493</definedName>
    <definedName name="BExSEODMN65W17YVZ0JFBZHW02E7" localSheetId="1" hidden="1">halmozott-[1]hier!$A$19:$U$493</definedName>
    <definedName name="BExSEODMN65W17YVZ0JFBZHW02E7" localSheetId="2" hidden="1">halmozott-[1]hier!$A$19:$U$493</definedName>
    <definedName name="BExSEODMN65W17YVZ0JFBZHW02E7" localSheetId="5" hidden="1">halmozott-[1]hier!$A$19:$U$493</definedName>
    <definedName name="BExSEODMN65W17YVZ0JFBZHW02E7" localSheetId="3" hidden="1">halmozott-[1]hier!$A$19:$U$493</definedName>
    <definedName name="BExSEODMN65W17YVZ0JFBZHW02E7" hidden="1">halmozott-[1]hier!$A$19:$U$493</definedName>
    <definedName name="BExSFPE1PZ2IQBI1A4AMUT0AOFTX" localSheetId="4" hidden="1">halmozott-[1]hier!$A$19:$U$493</definedName>
    <definedName name="BExSFPE1PZ2IQBI1A4AMUT0AOFTX" localSheetId="1" hidden="1">halmozott-[1]hier!$A$19:$U$493</definedName>
    <definedName name="BExSFPE1PZ2IQBI1A4AMUT0AOFTX" localSheetId="2" hidden="1">halmozott-[1]hier!$A$19:$U$493</definedName>
    <definedName name="BExSFPE1PZ2IQBI1A4AMUT0AOFTX" localSheetId="5" hidden="1">halmozott-[1]hier!$A$19:$U$493</definedName>
    <definedName name="BExSFPE1PZ2IQBI1A4AMUT0AOFTX" localSheetId="3" hidden="1">halmozott-[1]hier!$A$19:$U$493</definedName>
    <definedName name="BExSFPE1PZ2IQBI1A4AMUT0AOFTX" hidden="1">halmozott-[1]hier!$A$19:$U$493</definedName>
    <definedName name="BExSFUC7EN3YFZV23VS7R1R089WK" localSheetId="4" hidden="1">#REF!</definedName>
    <definedName name="BExSFUC7EN3YFZV23VS7R1R089WK" localSheetId="1" hidden="1">#REF!</definedName>
    <definedName name="BExSFUC7EN3YFZV23VS7R1R089WK" localSheetId="2" hidden="1">#REF!</definedName>
    <definedName name="BExSFUC7EN3YFZV23VS7R1R089WK" localSheetId="5" hidden="1">#REF!</definedName>
    <definedName name="BExSFUC7EN3YFZV23VS7R1R089WK" localSheetId="3" hidden="1">#REF!</definedName>
    <definedName name="BExSFUC7EN3YFZV23VS7R1R089WK" hidden="1">#REF!</definedName>
    <definedName name="BExSG3XBC9JYDO1I3KW6PAQ2QZI5" localSheetId="4" hidden="1">#REF!</definedName>
    <definedName name="BExSG3XBC9JYDO1I3KW6PAQ2QZI5" localSheetId="1" hidden="1">#REF!</definedName>
    <definedName name="BExSG3XBC9JYDO1I3KW6PAQ2QZI5" localSheetId="3" hidden="1">#REF!</definedName>
    <definedName name="BExSG3XBC9JYDO1I3KW6PAQ2QZI5" hidden="1">#REF!</definedName>
    <definedName name="BExSGATGNR1CALXYCIWNEKM10QOZ" localSheetId="4" hidden="1">#REF!</definedName>
    <definedName name="BExSGATGNR1CALXYCIWNEKM10QOZ" localSheetId="1" hidden="1">#REF!</definedName>
    <definedName name="BExSGATGNR1CALXYCIWNEKM10QOZ" localSheetId="3" hidden="1">#REF!</definedName>
    <definedName name="BExSGATGNR1CALXYCIWNEKM10QOZ" hidden="1">#REF!</definedName>
    <definedName name="BExSGEPPJIGVR9R0UCX200RW98NS" localSheetId="1" hidden="1">#REF!</definedName>
    <definedName name="BExSGEPPJIGVR9R0UCX200RW98NS" localSheetId="3" hidden="1">#REF!</definedName>
    <definedName name="BExSGEPPJIGVR9R0UCX200RW98NS" hidden="1">#REF!</definedName>
    <definedName name="BExSGOLSFH36F5JI9NRMX2E12UJO" localSheetId="1" hidden="1">#REF!</definedName>
    <definedName name="BExSGOLSFH36F5JI9NRMX2E12UJO" localSheetId="3" hidden="1">#REF!</definedName>
    <definedName name="BExSGOLSFH36F5JI9NRMX2E12UJO" hidden="1">#REF!</definedName>
    <definedName name="BExTTUKB2TB6KCU9NY6D7P37PSNC" localSheetId="1" hidden="1">#REF!</definedName>
    <definedName name="BExTTUKB2TB6KCU9NY6D7P37PSNC" localSheetId="3" hidden="1">#REF!</definedName>
    <definedName name="BExTTUKB2TB6KCU9NY6D7P37PSNC" hidden="1">#REF!</definedName>
    <definedName name="BExTUH1JTQT8O6EH3KPSEARC49F7" localSheetId="1" hidden="1">#REF!</definedName>
    <definedName name="BExTUH1JTQT8O6EH3KPSEARC49F7" localSheetId="3" hidden="1">#REF!</definedName>
    <definedName name="BExTUH1JTQT8O6EH3KPSEARC49F7" hidden="1">#REF!</definedName>
    <definedName name="BExTVHGFO9FM1ETHNX4V5KUJBPEQ" localSheetId="4" hidden="1">halmozott-[1]hier!$A$21:$U$766</definedName>
    <definedName name="BExTVHGFO9FM1ETHNX4V5KUJBPEQ" localSheetId="1" hidden="1">halmozott-[1]hier!$A$21:$U$766</definedName>
    <definedName name="BExTVHGFO9FM1ETHNX4V5KUJBPEQ" localSheetId="2" hidden="1">halmozott-[1]hier!$A$21:$U$766</definedName>
    <definedName name="BExTVHGFO9FM1ETHNX4V5KUJBPEQ" localSheetId="5" hidden="1">halmozott-[1]hier!$A$21:$U$766</definedName>
    <definedName name="BExTVHGFO9FM1ETHNX4V5KUJBPEQ" localSheetId="3" hidden="1">halmozott-[1]hier!$A$21:$U$766</definedName>
    <definedName name="BExTVHGFO9FM1ETHNX4V5KUJBPEQ" hidden="1">halmozott-[1]hier!$A$21:$U$766</definedName>
    <definedName name="BExTW7TWID2RZ0NAJXMIYXIKTYO1" localSheetId="4" hidden="1">#REF!</definedName>
    <definedName name="BExTW7TWID2RZ0NAJXMIYXIKTYO1" localSheetId="1" hidden="1">#REF!</definedName>
    <definedName name="BExTW7TWID2RZ0NAJXMIYXIKTYO1" localSheetId="2" hidden="1">#REF!</definedName>
    <definedName name="BExTW7TWID2RZ0NAJXMIYXIKTYO1" localSheetId="5" hidden="1">#REF!</definedName>
    <definedName name="BExTW7TWID2RZ0NAJXMIYXIKTYO1" localSheetId="3" hidden="1">#REF!</definedName>
    <definedName name="BExTW7TWID2RZ0NAJXMIYXIKTYO1" hidden="1">#REF!</definedName>
    <definedName name="BExTWGYWMTWUVZWQ5NHONQQCD8JJ" localSheetId="4" hidden="1">halmozott-[1]hier!$A$21:$U$627</definedName>
    <definedName name="BExTWGYWMTWUVZWQ5NHONQQCD8JJ" localSheetId="1" hidden="1">halmozott-[1]hier!$A$21:$U$627</definedName>
    <definedName name="BExTWGYWMTWUVZWQ5NHONQQCD8JJ" localSheetId="2" hidden="1">halmozott-[1]hier!$A$21:$U$627</definedName>
    <definedName name="BExTWGYWMTWUVZWQ5NHONQQCD8JJ" localSheetId="5" hidden="1">halmozott-[1]hier!$A$21:$U$627</definedName>
    <definedName name="BExTWGYWMTWUVZWQ5NHONQQCD8JJ" localSheetId="3" hidden="1">halmozott-[1]hier!$A$21:$U$627</definedName>
    <definedName name="BExTWGYWMTWUVZWQ5NHONQQCD8JJ" hidden="1">halmozott-[1]hier!$A$21:$U$627</definedName>
    <definedName name="BExTWN9HD60MMI5LK7NXWEIAHAAV" localSheetId="4" hidden="1">#REF!</definedName>
    <definedName name="BExTWN9HD60MMI5LK7NXWEIAHAAV" localSheetId="1" hidden="1">#REF!</definedName>
    <definedName name="BExTWN9HD60MMI5LK7NXWEIAHAAV" localSheetId="2" hidden="1">#REF!</definedName>
    <definedName name="BExTWN9HD60MMI5LK7NXWEIAHAAV" localSheetId="5" hidden="1">#REF!</definedName>
    <definedName name="BExTWN9HD60MMI5LK7NXWEIAHAAV" localSheetId="3" hidden="1">#REF!</definedName>
    <definedName name="BExTWN9HD60MMI5LK7NXWEIAHAAV" hidden="1">#REF!</definedName>
    <definedName name="BExTXEJCT6SLULO0LDG6C927F3VI" localSheetId="4" hidden="1">halmozott-[1]hier!$A$3:$B$8</definedName>
    <definedName name="BExTXEJCT6SLULO0LDG6C927F3VI" localSheetId="1" hidden="1">halmozott-[1]hier!$A$3:$B$8</definedName>
    <definedName name="BExTXEJCT6SLULO0LDG6C927F3VI" localSheetId="2" hidden="1">halmozott-[1]hier!$A$3:$B$8</definedName>
    <definedName name="BExTXEJCT6SLULO0LDG6C927F3VI" localSheetId="5" hidden="1">halmozott-[1]hier!$A$3:$B$8</definedName>
    <definedName name="BExTXEJCT6SLULO0LDG6C927F3VI" localSheetId="3" hidden="1">halmozott-[1]hier!$A$3:$B$8</definedName>
    <definedName name="BExTXEJCT6SLULO0LDG6C927F3VI" hidden="1">halmozott-[1]hier!$A$3:$B$8</definedName>
    <definedName name="BExTXS0WANOVVWACSRYCWXH97KI6" localSheetId="4" hidden="1">#REF!</definedName>
    <definedName name="BExTXS0WANOVVWACSRYCWXH97KI6" localSheetId="1" hidden="1">#REF!</definedName>
    <definedName name="BExTXS0WANOVVWACSRYCWXH97KI6" localSheetId="2" hidden="1">#REF!</definedName>
    <definedName name="BExTXS0WANOVVWACSRYCWXH97KI6" localSheetId="5" hidden="1">#REF!</definedName>
    <definedName name="BExTXS0WANOVVWACSRYCWXH97KI6" localSheetId="3" hidden="1">#REF!</definedName>
    <definedName name="BExTXS0WANOVVWACSRYCWXH97KI6" hidden="1">#REF!</definedName>
    <definedName name="BExTZHGKKV96R0UGWDLACN7O1DSS" localSheetId="4" hidden="1">#REF!</definedName>
    <definedName name="BExTZHGKKV96R0UGWDLACN7O1DSS" localSheetId="1" hidden="1">#REF!</definedName>
    <definedName name="BExTZHGKKV96R0UGWDLACN7O1DSS" localSheetId="3" hidden="1">#REF!</definedName>
    <definedName name="BExTZHGKKV96R0UGWDLACN7O1DSS" hidden="1">#REF!</definedName>
    <definedName name="BExTZQ05XYZ910PHL8MTEH8J8XV2" localSheetId="4" hidden="1">#REF!</definedName>
    <definedName name="BExTZQ05XYZ910PHL8MTEH8J8XV2" localSheetId="1" hidden="1">#REF!</definedName>
    <definedName name="BExTZQ05XYZ910PHL8MTEH8J8XV2" localSheetId="3" hidden="1">#REF!</definedName>
    <definedName name="BExTZQ05XYZ910PHL8MTEH8J8XV2" hidden="1">#REF!</definedName>
    <definedName name="BExTY2TBGGZ7EOL6YWQ1RV7PFLLR" localSheetId="1" hidden="1">#REF!</definedName>
    <definedName name="BExTY2TBGGZ7EOL6YWQ1RV7PFLLR" localSheetId="3" hidden="1">#REF!</definedName>
    <definedName name="BExTY2TBGGZ7EOL6YWQ1RV7PFLLR" hidden="1">#REF!</definedName>
    <definedName name="BExU08KZ22J6EVKDWIBRKTHVYU5H" localSheetId="1" hidden="1">#REF!</definedName>
    <definedName name="BExU08KZ22J6EVKDWIBRKTHVYU5H" localSheetId="3" hidden="1">#REF!</definedName>
    <definedName name="BExU08KZ22J6EVKDWIBRKTHVYU5H" hidden="1">#REF!</definedName>
    <definedName name="BExU0FMMGWXZFFCZDKB1WGM01A05" localSheetId="1" hidden="1">#REF!</definedName>
    <definedName name="BExU0FMMGWXZFFCZDKB1WGM01A05" localSheetId="3" hidden="1">#REF!</definedName>
    <definedName name="BExU0FMMGWXZFFCZDKB1WGM01A05" hidden="1">#REF!</definedName>
    <definedName name="BExU1KJBFYRYOQB97X5HSXAMYOTO" localSheetId="1" hidden="1">#REF!</definedName>
    <definedName name="BExU1KJBFYRYOQB97X5HSXAMYOTO" localSheetId="3" hidden="1">#REF!</definedName>
    <definedName name="BExU1KJBFYRYOQB97X5HSXAMYOTO" hidden="1">#REF!</definedName>
    <definedName name="BExU28TB8FH0GQ5ETEW86K4IBR5W" localSheetId="1" hidden="1">#REF!</definedName>
    <definedName name="BExU28TB8FH0GQ5ETEW86K4IBR5W" localSheetId="3" hidden="1">#REF!</definedName>
    <definedName name="BExU28TB8FH0GQ5ETEW86K4IBR5W" hidden="1">#REF!</definedName>
    <definedName name="BExU2O3KWA25SBB808NZ3ZO15PEM" localSheetId="1" hidden="1">#REF!</definedName>
    <definedName name="BExU2O3KWA25SBB808NZ3ZO15PEM" localSheetId="3" hidden="1">#REF!</definedName>
    <definedName name="BExU2O3KWA25SBB808NZ3ZO15PEM" hidden="1">#REF!</definedName>
    <definedName name="BExU37Q7EDRUA1XESBWSQT6J9ORN" localSheetId="1" hidden="1">#REF!</definedName>
    <definedName name="BExU37Q7EDRUA1XESBWSQT6J9ORN" localSheetId="3" hidden="1">#REF!</definedName>
    <definedName name="BExU37Q7EDRUA1XESBWSQT6J9ORN" hidden="1">#REF!</definedName>
    <definedName name="BExU3I7U7T2RQSD4KIEZYLERLEPX" localSheetId="1" hidden="1">#REF!</definedName>
    <definedName name="BExU3I7U7T2RQSD4KIEZYLERLEPX" localSheetId="3" hidden="1">#REF!</definedName>
    <definedName name="BExU3I7U7T2RQSD4KIEZYLERLEPX" hidden="1">#REF!</definedName>
    <definedName name="BExU3M9DJUPBJWG87EHSQC5EVY1E" localSheetId="4" hidden="1">diszkrét-[1]hier!$A$21:$U$768</definedName>
    <definedName name="BExU3M9DJUPBJWG87EHSQC5EVY1E" localSheetId="1" hidden="1">diszkrét-[1]hier!$A$21:$U$768</definedName>
    <definedName name="BExU3M9DJUPBJWG87EHSQC5EVY1E" localSheetId="2" hidden="1">diszkrét-[1]hier!$A$21:$U$768</definedName>
    <definedName name="BExU3M9DJUPBJWG87EHSQC5EVY1E" localSheetId="5" hidden="1">diszkrét-[1]hier!$A$21:$U$768</definedName>
    <definedName name="BExU3M9DJUPBJWG87EHSQC5EVY1E" localSheetId="3" hidden="1">diszkrét-[1]hier!$A$21:$U$768</definedName>
    <definedName name="BExU3M9DJUPBJWG87EHSQC5EVY1E" hidden="1">diszkrét-[1]hier!$A$21:$U$768</definedName>
    <definedName name="BExU3XY72ER6JW0ME8YA23DNIZTK" localSheetId="4" hidden="1">#REF!</definedName>
    <definedName name="BExU3XY72ER6JW0ME8YA23DNIZTK" localSheetId="1" hidden="1">#REF!</definedName>
    <definedName name="BExU3XY72ER6JW0ME8YA23DNIZTK" localSheetId="2" hidden="1">#REF!</definedName>
    <definedName name="BExU3XY72ER6JW0ME8YA23DNIZTK" localSheetId="5" hidden="1">#REF!</definedName>
    <definedName name="BExU3XY72ER6JW0ME8YA23DNIZTK" localSheetId="3" hidden="1">#REF!</definedName>
    <definedName name="BExU3XY72ER6JW0ME8YA23DNIZTK" hidden="1">#REF!</definedName>
    <definedName name="BExU3Y91BPSQWC64UVM65UNKYI70" localSheetId="4" hidden="1">#REF!</definedName>
    <definedName name="BExU3Y91BPSQWC64UVM65UNKYI70" localSheetId="1" hidden="1">#REF!</definedName>
    <definedName name="BExU3Y91BPSQWC64UVM65UNKYI70" localSheetId="3" hidden="1">#REF!</definedName>
    <definedName name="BExU3Y91BPSQWC64UVM65UNKYI70" hidden="1">#REF!</definedName>
    <definedName name="BExU4CMXM10HJI4M1U86AX99NW9E" localSheetId="4" hidden="1">#REF!</definedName>
    <definedName name="BExU4CMXM10HJI4M1U86AX99NW9E" localSheetId="1" hidden="1">#REF!</definedName>
    <definedName name="BExU4CMXM10HJI4M1U86AX99NW9E" localSheetId="3" hidden="1">#REF!</definedName>
    <definedName name="BExU4CMXM10HJI4M1U86AX99NW9E" hidden="1">#REF!</definedName>
    <definedName name="BExU4H4QIGD7M76HHUQ9KF582KG7" localSheetId="4" hidden="1">diszkrét-[1]hier!$A$11:$B$18</definedName>
    <definedName name="BExU4H4QIGD7M76HHUQ9KF582KG7" localSheetId="1" hidden="1">diszkrét-[1]hier!$A$11:$B$18</definedName>
    <definedName name="BExU4H4QIGD7M76HHUQ9KF582KG7" localSheetId="2" hidden="1">diszkrét-[1]hier!$A$11:$B$18</definedName>
    <definedName name="BExU4H4QIGD7M76HHUQ9KF582KG7" localSheetId="5" hidden="1">diszkrét-[1]hier!$A$11:$B$18</definedName>
    <definedName name="BExU4H4QIGD7M76HHUQ9KF582KG7" localSheetId="3" hidden="1">diszkrét-[1]hier!$A$11:$B$18</definedName>
    <definedName name="BExU4H4QIGD7M76HHUQ9KF582KG7" hidden="1">diszkrét-[1]hier!$A$11:$B$18</definedName>
    <definedName name="BExU50BAJU42F50IY99NL5N0F18J" localSheetId="4" hidden="1">#REF!</definedName>
    <definedName name="BExU50BAJU42F50IY99NL5N0F18J" localSheetId="1" hidden="1">#REF!</definedName>
    <definedName name="BExU50BAJU42F50IY99NL5N0F18J" localSheetId="2" hidden="1">#REF!</definedName>
    <definedName name="BExU50BAJU42F50IY99NL5N0F18J" localSheetId="5" hidden="1">#REF!</definedName>
    <definedName name="BExU50BAJU42F50IY99NL5N0F18J" localSheetId="3" hidden="1">#REF!</definedName>
    <definedName name="BExU50BAJU42F50IY99NL5N0F18J" hidden="1">#REF!</definedName>
    <definedName name="BExU5FWC37T9A5CICC21XCASUVQ6" localSheetId="4" hidden="1">diszkrét-[1]hier!$A$3:$B$9</definedName>
    <definedName name="BExU5FWC37T9A5CICC21XCASUVQ6" localSheetId="1" hidden="1">diszkrét-[1]hier!$A$3:$B$9</definedName>
    <definedName name="BExU5FWC37T9A5CICC21XCASUVQ6" localSheetId="2" hidden="1">diszkrét-[1]hier!$A$3:$B$9</definedName>
    <definedName name="BExU5FWC37T9A5CICC21XCASUVQ6" localSheetId="5" hidden="1">diszkrét-[1]hier!$A$3:$B$9</definedName>
    <definedName name="BExU5FWC37T9A5CICC21XCASUVQ6" localSheetId="3" hidden="1">diszkrét-[1]hier!$A$3:$B$9</definedName>
    <definedName name="BExU5FWC37T9A5CICC21XCASUVQ6" hidden="1">diszkrét-[1]hier!$A$3:$B$9</definedName>
    <definedName name="BExU5YBTMPE00SGW6J7DAN4IFPGT" localSheetId="4" hidden="1">#REF!</definedName>
    <definedName name="BExU5YBTMPE00SGW6J7DAN4IFPGT" localSheetId="1" hidden="1">#REF!</definedName>
    <definedName name="BExU5YBTMPE00SGW6J7DAN4IFPGT" localSheetId="2" hidden="1">#REF!</definedName>
    <definedName name="BExU5YBTMPE00SGW6J7DAN4IFPGT" localSheetId="5" hidden="1">#REF!</definedName>
    <definedName name="BExU5YBTMPE00SGW6J7DAN4IFPGT" localSheetId="3" hidden="1">#REF!</definedName>
    <definedName name="BExU5YBTMPE00SGW6J7DAN4IFPGT" hidden="1">#REF!</definedName>
    <definedName name="BExU61MII0LLNNORTTSD5S8Z9N6I" localSheetId="4" hidden="1">#REF!</definedName>
    <definedName name="BExU61MII0LLNNORTTSD5S8Z9N6I" localSheetId="1" hidden="1">#REF!</definedName>
    <definedName name="BExU61MII0LLNNORTTSD5S8Z9N6I" localSheetId="3" hidden="1">#REF!</definedName>
    <definedName name="BExU61MII0LLNNORTTSD5S8Z9N6I" hidden="1">#REF!</definedName>
    <definedName name="BExU63Q1OOJR5QY6XLOR7RZLXMCN" localSheetId="4" hidden="1">#REF!</definedName>
    <definedName name="BExU63Q1OOJR5QY6XLOR7RZLXMCN" localSheetId="1" hidden="1">#REF!</definedName>
    <definedName name="BExU63Q1OOJR5QY6XLOR7RZLXMCN" localSheetId="3" hidden="1">#REF!</definedName>
    <definedName name="BExU63Q1OOJR5QY6XLOR7RZLXMCN" hidden="1">#REF!</definedName>
    <definedName name="BExU6J5SCMQDNQ5TEOALN8D3X28Y" localSheetId="1" hidden="1">#REF!</definedName>
    <definedName name="BExU6J5SCMQDNQ5TEOALN8D3X28Y" localSheetId="3" hidden="1">#REF!</definedName>
    <definedName name="BExU6J5SCMQDNQ5TEOALN8D3X28Y" hidden="1">#REF!</definedName>
    <definedName name="BExU6JGF34M6KOW3FWB5LKSA609R" localSheetId="1" hidden="1">#REF!</definedName>
    <definedName name="BExU6JGF34M6KOW3FWB5LKSA609R" localSheetId="3" hidden="1">#REF!</definedName>
    <definedName name="BExU6JGF34M6KOW3FWB5LKSA609R" hidden="1">#REF!</definedName>
    <definedName name="BExU6Z1I2S876JVS9BVZJVZCR693" localSheetId="1" hidden="1">#REF!</definedName>
    <definedName name="BExU6Z1I2S876JVS9BVZJVZCR693" localSheetId="3" hidden="1">#REF!</definedName>
    <definedName name="BExU6Z1I2S876JVS9BVZJVZCR693" hidden="1">#REF!</definedName>
    <definedName name="BExU7G4IXPPJ38X2CTNP04O0FZE8" localSheetId="4" hidden="1">Zárólétszám - Closing [2]headcount!$G$1</definedName>
    <definedName name="BExU7G4IXPPJ38X2CTNP04O0FZE8" localSheetId="1" hidden="1">Zárólétszám - Closing [2]headcount!$G$1</definedName>
    <definedName name="BExU7G4IXPPJ38X2CTNP04O0FZE8" localSheetId="2" hidden="1">Zárólétszám - Closing [2]headcount!$G$1</definedName>
    <definedName name="BExU7G4IXPPJ38X2CTNP04O0FZE8" localSheetId="5" hidden="1">Zárólétszám - Closing [2]headcount!$G$1</definedName>
    <definedName name="BExU7G4IXPPJ38X2CTNP04O0FZE8" localSheetId="3" hidden="1">Zárólétszám - Closing [2]headcount!$G$1</definedName>
    <definedName name="BExU7G4IXPPJ38X2CTNP04O0FZE8" hidden="1">Zárólétszám - Closing [2]headcount!$G$1</definedName>
    <definedName name="BExU7T0F8SJHX2I0EWNQLWCKSRZW" localSheetId="4" hidden="1">#REF!</definedName>
    <definedName name="BExU7T0F8SJHX2I0EWNQLWCKSRZW" localSheetId="1" hidden="1">#REF!</definedName>
    <definedName name="BExU7T0F8SJHX2I0EWNQLWCKSRZW" localSheetId="2" hidden="1">#REF!</definedName>
    <definedName name="BExU7T0F8SJHX2I0EWNQLWCKSRZW" localSheetId="5" hidden="1">#REF!</definedName>
    <definedName name="BExU7T0F8SJHX2I0EWNQLWCKSRZW" localSheetId="3" hidden="1">#REF!</definedName>
    <definedName name="BExU7T0F8SJHX2I0EWNQLWCKSRZW" hidden="1">#REF!</definedName>
    <definedName name="BExU7UD2TJKILIBG90IL0FCS2HCW" localSheetId="4" hidden="1">#REF!</definedName>
    <definedName name="BExU7UD2TJKILIBG90IL0FCS2HCW" localSheetId="1" hidden="1">#REF!</definedName>
    <definedName name="BExU7UD2TJKILIBG90IL0FCS2HCW" localSheetId="3" hidden="1">#REF!</definedName>
    <definedName name="BExU7UD2TJKILIBG90IL0FCS2HCW" hidden="1">#REF!</definedName>
    <definedName name="BExU85ATLO8D5TP8R2VQO3A1YT47" localSheetId="4" hidden="1">#REF!</definedName>
    <definedName name="BExU85ATLO8D5TP8R2VQO3A1YT47" localSheetId="1" hidden="1">#REF!</definedName>
    <definedName name="BExU85ATLO8D5TP8R2VQO3A1YT47" localSheetId="3" hidden="1">#REF!</definedName>
    <definedName name="BExU85ATLO8D5TP8R2VQO3A1YT47" hidden="1">#REF!</definedName>
    <definedName name="BExU8FMZGPG8QG0FD8FRRT9KV1DW" localSheetId="1" hidden="1">#REF!</definedName>
    <definedName name="BExU8FMZGPG8QG0FD8FRRT9KV1DW" localSheetId="3" hidden="1">#REF!</definedName>
    <definedName name="BExU8FMZGPG8QG0FD8FRRT9KV1DW" hidden="1">#REF!</definedName>
    <definedName name="BExU8JZJ3QKG57ZO1AO017JC99GI" localSheetId="1" hidden="1">#REF!</definedName>
    <definedName name="BExU8JZJ3QKG57ZO1AO017JC99GI" localSheetId="3" hidden="1">#REF!</definedName>
    <definedName name="BExU8JZJ3QKG57ZO1AO017JC99GI" hidden="1">#REF!</definedName>
    <definedName name="BExU9ACU8QY5A2N59FU9C33E8JWN" localSheetId="1" hidden="1">#REF!</definedName>
    <definedName name="BExU9ACU8QY5A2N59FU9C33E8JWN" localSheetId="3" hidden="1">#REF!</definedName>
    <definedName name="BExU9ACU8QY5A2N59FU9C33E8JWN" hidden="1">#REF!</definedName>
    <definedName name="BExU9NUD4GDE6OHH8LRC08PLZIAL" localSheetId="1" hidden="1">#REF!</definedName>
    <definedName name="BExU9NUD4GDE6OHH8LRC08PLZIAL" localSheetId="3" hidden="1">#REF!</definedName>
    <definedName name="BExU9NUD4GDE6OHH8LRC08PLZIAL" hidden="1">#REF!</definedName>
    <definedName name="BExU9SC7SOGMKI68S853EG8FQLXY" localSheetId="1" hidden="1">#REF!</definedName>
    <definedName name="BExU9SC7SOGMKI68S853EG8FQLXY" localSheetId="3" hidden="1">#REF!</definedName>
    <definedName name="BExU9SC7SOGMKI68S853EG8FQLXY" hidden="1">#REF!</definedName>
    <definedName name="BExU9ZTYEX03F8F1HUWLFTYCTNKJ" localSheetId="4" hidden="1">diszkrét-[1]hier!$A$3:$B$8</definedName>
    <definedName name="BExU9ZTYEX03F8F1HUWLFTYCTNKJ" localSheetId="1" hidden="1">diszkrét-[1]hier!$A$3:$B$8</definedName>
    <definedName name="BExU9ZTYEX03F8F1HUWLFTYCTNKJ" localSheetId="2" hidden="1">diszkrét-[1]hier!$A$3:$B$8</definedName>
    <definedName name="BExU9ZTYEX03F8F1HUWLFTYCTNKJ" localSheetId="5" hidden="1">diszkrét-[1]hier!$A$3:$B$8</definedName>
    <definedName name="BExU9ZTYEX03F8F1HUWLFTYCTNKJ" localSheetId="3" hidden="1">diszkrét-[1]hier!$A$3:$B$8</definedName>
    <definedName name="BExU9ZTYEX03F8F1HUWLFTYCTNKJ" hidden="1">diszkrét-[1]hier!$A$3:$B$8</definedName>
    <definedName name="BExUATYEK2RHM89EZH5G3M700JR8" localSheetId="4" hidden="1">#REF!</definedName>
    <definedName name="BExUATYEK2RHM89EZH5G3M700JR8" localSheetId="1" hidden="1">#REF!</definedName>
    <definedName name="BExUATYEK2RHM89EZH5G3M700JR8" localSheetId="2" hidden="1">#REF!</definedName>
    <definedName name="BExUATYEK2RHM89EZH5G3M700JR8" localSheetId="5" hidden="1">#REF!</definedName>
    <definedName name="BExUATYEK2RHM89EZH5G3M700JR8" localSheetId="3" hidden="1">#REF!</definedName>
    <definedName name="BExUATYEK2RHM89EZH5G3M700JR8" hidden="1">#REF!</definedName>
    <definedName name="BExUBIDPQ3WQWH6SL6B75AYHJ6EJ" localSheetId="4" hidden="1">HR riport - HR [3]Report!$G$38:$V$44</definedName>
    <definedName name="BExUBIDPQ3WQWH6SL6B75AYHJ6EJ" localSheetId="1" hidden="1">HR riport - HR [3]Report!$G$38:$V$44</definedName>
    <definedName name="BExUBIDPQ3WQWH6SL6B75AYHJ6EJ" localSheetId="2" hidden="1">HR riport - HR [3]Report!$G$38:$V$44</definedName>
    <definedName name="BExUBIDPQ3WQWH6SL6B75AYHJ6EJ" localSheetId="5" hidden="1">HR riport - HR [3]Report!$G$38:$V$44</definedName>
    <definedName name="BExUBIDPQ3WQWH6SL6B75AYHJ6EJ" localSheetId="3" hidden="1">HR riport - HR [3]Report!$G$38:$V$44</definedName>
    <definedName name="BExUBIDPQ3WQWH6SL6B75AYHJ6EJ" hidden="1">HR riport - HR [3]Report!$G$38:$V$44</definedName>
    <definedName name="BExUBKBPUF69LBCWZ03LWLUKRXYU" localSheetId="4" hidden="1">#REF!</definedName>
    <definedName name="BExUBKBPUF69LBCWZ03LWLUKRXYU" localSheetId="1" hidden="1">#REF!</definedName>
    <definedName name="BExUBKBPUF69LBCWZ03LWLUKRXYU" localSheetId="2" hidden="1">#REF!</definedName>
    <definedName name="BExUBKBPUF69LBCWZ03LWLUKRXYU" localSheetId="5" hidden="1">#REF!</definedName>
    <definedName name="BExUBKBPUF69LBCWZ03LWLUKRXYU" localSheetId="3" hidden="1">#REF!</definedName>
    <definedName name="BExUBKBPUF69LBCWZ03LWLUKRXYU" hidden="1">#REF!</definedName>
    <definedName name="BExUCD3JCBVZV300G4OP1LRRCVEF" localSheetId="4" hidden="1">#REF!</definedName>
    <definedName name="BExUCD3JCBVZV300G4OP1LRRCVEF" localSheetId="1" hidden="1">#REF!</definedName>
    <definedName name="BExUCD3JCBVZV300G4OP1LRRCVEF" localSheetId="3" hidden="1">#REF!</definedName>
    <definedName name="BExUCD3JCBVZV300G4OP1LRRCVEF" hidden="1">#REF!</definedName>
    <definedName name="BExUCIC99O0D4CK21MG9PV1A18PE" localSheetId="4" hidden="1">#REF!</definedName>
    <definedName name="BExUCIC99O0D4CK21MG9PV1A18PE" localSheetId="1" hidden="1">#REF!</definedName>
    <definedName name="BExUCIC99O0D4CK21MG9PV1A18PE" localSheetId="3" hidden="1">#REF!</definedName>
    <definedName name="BExUCIC99O0D4CK21MG9PV1A18PE" hidden="1">#REF!</definedName>
    <definedName name="BExUCLXQMWUY5O3F2MCKH3VFR2GK" localSheetId="1" hidden="1">#REF!</definedName>
    <definedName name="BExUCLXQMWUY5O3F2MCKH3VFR2GK" localSheetId="3" hidden="1">#REF!</definedName>
    <definedName name="BExUCLXQMWUY5O3F2MCKH3VFR2GK" hidden="1">#REF!</definedName>
    <definedName name="BExUCNFQ77JBUPUA5M23WHQC58UF" localSheetId="1" hidden="1">#REF!</definedName>
    <definedName name="BExUCNFQ77JBUPUA5M23WHQC58UF" localSheetId="3" hidden="1">#REF!</definedName>
    <definedName name="BExUCNFQ77JBUPUA5M23WHQC58UF" hidden="1">#REF!</definedName>
    <definedName name="BExUDQJSREVNZG3ZB86IZK28YOI9" localSheetId="1" hidden="1">#REF!</definedName>
    <definedName name="BExUDQJSREVNZG3ZB86IZK28YOI9" localSheetId="3" hidden="1">#REF!</definedName>
    <definedName name="BExUDQJSREVNZG3ZB86IZK28YOI9" hidden="1">#REF!</definedName>
    <definedName name="BExUE2OQRG94IM2GK56X8AJYCE20" localSheetId="1" hidden="1">#REF!</definedName>
    <definedName name="BExUE2OQRG94IM2GK56X8AJYCE20" localSheetId="3" hidden="1">#REF!</definedName>
    <definedName name="BExUE2OQRG94IM2GK56X8AJYCE20" hidden="1">#REF!</definedName>
    <definedName name="BExUE3VVSU9MFPVVI9D0Z30X1U7N" localSheetId="1" hidden="1">#REF!</definedName>
    <definedName name="BExUE3VVSU9MFPVVI9D0Z30X1U7N" localSheetId="3" hidden="1">#REF!</definedName>
    <definedName name="BExUE3VVSU9MFPVVI9D0Z30X1U7N" hidden="1">#REF!</definedName>
    <definedName name="BExUE5OMCVJN1AZ4LPGLCD6B7MET" localSheetId="4" hidden="1">HR riport - HR [3]Report!$D$22:$E$27</definedName>
    <definedName name="BExUE5OMCVJN1AZ4LPGLCD6B7MET" localSheetId="1" hidden="1">HR riport - HR [3]Report!$D$22:$E$27</definedName>
    <definedName name="BExUE5OMCVJN1AZ4LPGLCD6B7MET" localSheetId="2" hidden="1">HR riport - HR [3]Report!$D$22:$E$27</definedName>
    <definedName name="BExUE5OMCVJN1AZ4LPGLCD6B7MET" localSheetId="5" hidden="1">HR riport - HR [3]Report!$D$22:$E$27</definedName>
    <definedName name="BExUE5OMCVJN1AZ4LPGLCD6B7MET" localSheetId="3" hidden="1">HR riport - HR [3]Report!$D$22:$E$27</definedName>
    <definedName name="BExUE5OMCVJN1AZ4LPGLCD6B7MET" hidden="1">HR riport - HR [3]Report!$D$22:$E$27</definedName>
    <definedName name="BExUF45FADB61Z05KDY0D7PZBN11" localSheetId="4" hidden="1">#REF!</definedName>
    <definedName name="BExUF45FADB61Z05KDY0D7PZBN11" localSheetId="1" hidden="1">#REF!</definedName>
    <definedName name="BExUF45FADB61Z05KDY0D7PZBN11" localSheetId="2" hidden="1">#REF!</definedName>
    <definedName name="BExUF45FADB61Z05KDY0D7PZBN11" localSheetId="5" hidden="1">#REF!</definedName>
    <definedName name="BExUF45FADB61Z05KDY0D7PZBN11" localSheetId="3" hidden="1">#REF!</definedName>
    <definedName name="BExUF45FADB61Z05KDY0D7PZBN11" hidden="1">#REF!</definedName>
    <definedName name="BExVQIKM16ULDYHL8F9FWQBHYLYM" localSheetId="4" hidden="1">halmozott-[1]hier!$A$10:$B$18</definedName>
    <definedName name="BExVQIKM16ULDYHL8F9FWQBHYLYM" localSheetId="1" hidden="1">halmozott-[1]hier!$A$10:$B$18</definedName>
    <definedName name="BExVQIKM16ULDYHL8F9FWQBHYLYM" localSheetId="2" hidden="1">halmozott-[1]hier!$A$10:$B$18</definedName>
    <definedName name="BExVQIKM16ULDYHL8F9FWQBHYLYM" localSheetId="5" hidden="1">halmozott-[1]hier!$A$10:$B$18</definedName>
    <definedName name="BExVQIKM16ULDYHL8F9FWQBHYLYM" localSheetId="3" hidden="1">halmozott-[1]hier!$A$10:$B$18</definedName>
    <definedName name="BExVQIKM16ULDYHL8F9FWQBHYLYM" hidden="1">halmozott-[1]hier!$A$10:$B$18</definedName>
    <definedName name="BExVQVGJB9FEV4XIDMK0VFEN6UQ4" localSheetId="4" hidden="1">#REF!</definedName>
    <definedName name="BExVQVGJB9FEV4XIDMK0VFEN6UQ4" localSheetId="1" hidden="1">#REF!</definedName>
    <definedName name="BExVQVGJB9FEV4XIDMK0VFEN6UQ4" localSheetId="2" hidden="1">#REF!</definedName>
    <definedName name="BExVQVGJB9FEV4XIDMK0VFEN6UQ4" localSheetId="5" hidden="1">#REF!</definedName>
    <definedName name="BExVQVGJB9FEV4XIDMK0VFEN6UQ4" localSheetId="3" hidden="1">#REF!</definedName>
    <definedName name="BExVQVGJB9FEV4XIDMK0VFEN6UQ4" hidden="1">#REF!</definedName>
    <definedName name="BExVR45ESWW78B3M1T7D0U34RNML" localSheetId="4" hidden="1">#REF!</definedName>
    <definedName name="BExVR45ESWW78B3M1T7D0U34RNML" localSheetId="1" hidden="1">#REF!</definedName>
    <definedName name="BExVR45ESWW78B3M1T7D0U34RNML" localSheetId="3" hidden="1">#REF!</definedName>
    <definedName name="BExVR45ESWW78B3M1T7D0U34RNML" hidden="1">#REF!</definedName>
    <definedName name="BExVR98VAO0OLUZ9VPAJU3AYBZ1K" localSheetId="4" hidden="1">#REF!</definedName>
    <definedName name="BExVR98VAO0OLUZ9VPAJU3AYBZ1K" localSheetId="1" hidden="1">#REF!</definedName>
    <definedName name="BExVR98VAO0OLUZ9VPAJU3AYBZ1K" localSheetId="3" hidden="1">#REF!</definedName>
    <definedName name="BExVR98VAO0OLUZ9VPAJU3AYBZ1K" hidden="1">#REF!</definedName>
    <definedName name="BExVRCJIQJZTGD2I6UR74HY4RL7X" localSheetId="1" hidden="1">#REF!</definedName>
    <definedName name="BExVRCJIQJZTGD2I6UR74HY4RL7X" localSheetId="3" hidden="1">#REF!</definedName>
    <definedName name="BExVRCJIQJZTGD2I6UR74HY4RL7X" hidden="1">#REF!</definedName>
    <definedName name="BExVRNXIZV8509EX74QRSP9QOBVF" localSheetId="1" hidden="1">#REF!</definedName>
    <definedName name="BExVRNXIZV8509EX74QRSP9QOBVF" localSheetId="3" hidden="1">#REF!</definedName>
    <definedName name="BExVRNXIZV8509EX74QRSP9QOBVF" hidden="1">#REF!</definedName>
    <definedName name="BExVS2BFVAUQ0UN2XWGFCPACLR4B" localSheetId="1" hidden="1">#REF!</definedName>
    <definedName name="BExVS2BFVAUQ0UN2XWGFCPACLR4B" localSheetId="3" hidden="1">#REF!</definedName>
    <definedName name="BExVS2BFVAUQ0UN2XWGFCPACLR4B" hidden="1">#REF!</definedName>
    <definedName name="BExVS80GL6SDPE0O1V165BGLQ50G" localSheetId="1" hidden="1">#REF!</definedName>
    <definedName name="BExVS80GL6SDPE0O1V165BGLQ50G" localSheetId="3" hidden="1">#REF!</definedName>
    <definedName name="BExVS80GL6SDPE0O1V165BGLQ50G" hidden="1">#REF!</definedName>
    <definedName name="BExVSV8JT2EJFDYI4YS8PL6K71OB" localSheetId="1" hidden="1">#REF!</definedName>
    <definedName name="BExVSV8JT2EJFDYI4YS8PL6K71OB" localSheetId="3" hidden="1">#REF!</definedName>
    <definedName name="BExVSV8JT2EJFDYI4YS8PL6K71OB" hidden="1">#REF!</definedName>
    <definedName name="BExVTH9PLS1LHCHPQSPOGSEZR2J4" localSheetId="1" hidden="1">#REF!</definedName>
    <definedName name="BExVTH9PLS1LHCHPQSPOGSEZR2J4" localSheetId="3" hidden="1">#REF!</definedName>
    <definedName name="BExVTH9PLS1LHCHPQSPOGSEZR2J4" hidden="1">#REF!</definedName>
    <definedName name="BExVTZZZKN608Q9GFCW83QG4RWBD" localSheetId="1" hidden="1">#REF!</definedName>
    <definedName name="BExVTZZZKN608Q9GFCW83QG4RWBD" localSheetId="3" hidden="1">#REF!</definedName>
    <definedName name="BExVTZZZKN608Q9GFCW83QG4RWBD" hidden="1">#REF!</definedName>
    <definedName name="BExVUOVIWHKDSCEJ9UWMSYUETAJD" localSheetId="1" hidden="1">#REF!</definedName>
    <definedName name="BExVUOVIWHKDSCEJ9UWMSYUETAJD" localSheetId="3" hidden="1">#REF!</definedName>
    <definedName name="BExVUOVIWHKDSCEJ9UWMSYUETAJD" hidden="1">#REF!</definedName>
    <definedName name="BExVV0KAHWW6H267YA860SCS5K0I" localSheetId="1" hidden="1">#REF!</definedName>
    <definedName name="BExVV0KAHWW6H267YA860SCS5K0I" localSheetId="3" hidden="1">#REF!</definedName>
    <definedName name="BExVV0KAHWW6H267YA860SCS5K0I" hidden="1">#REF!</definedName>
    <definedName name="BExVVDLF7EN4D3LQXASY2EYJYYWC" localSheetId="1" hidden="1">#REF!</definedName>
    <definedName name="BExVVDLF7EN4D3LQXASY2EYJYYWC" localSheetId="3" hidden="1">#REF!</definedName>
    <definedName name="BExVVDLF7EN4D3LQXASY2EYJYYWC" hidden="1">#REF!</definedName>
    <definedName name="BExVVHXZ41FJ97XMNUSLIPJX1FBF" localSheetId="1" hidden="1">#REF!</definedName>
    <definedName name="BExVVHXZ41FJ97XMNUSLIPJX1FBF" localSheetId="3" hidden="1">#REF!</definedName>
    <definedName name="BExVVHXZ41FJ97XMNUSLIPJX1FBF" hidden="1">#REF!</definedName>
    <definedName name="BExVXBFE4EPRNKYZZFP65H8PNNMX" localSheetId="1" hidden="1">#REF!</definedName>
    <definedName name="BExVXBFE4EPRNKYZZFP65H8PNNMX" localSheetId="3" hidden="1">#REF!</definedName>
    <definedName name="BExVXBFE4EPRNKYZZFP65H8PNNMX" hidden="1">#REF!</definedName>
    <definedName name="BExVXS7NE1R0M6N0MPJ6LSIE55CK" localSheetId="1" hidden="1">#REF!</definedName>
    <definedName name="BExVXS7NE1R0M6N0MPJ6LSIE55CK" localSheetId="3" hidden="1">#REF!</definedName>
    <definedName name="BExVXS7NE1R0M6N0MPJ6LSIE55CK" hidden="1">#REF!</definedName>
    <definedName name="BExVYG6NJF8MY9PUOM1YL230VW8P" localSheetId="1" hidden="1">#REF!</definedName>
    <definedName name="BExVYG6NJF8MY9PUOM1YL230VW8P" localSheetId="3" hidden="1">#REF!</definedName>
    <definedName name="BExVYG6NJF8MY9PUOM1YL230VW8P" hidden="1">#REF!</definedName>
    <definedName name="BExVYRQ44AO7R267CMIN5103JE1V" localSheetId="1" hidden="1">#REF!</definedName>
    <definedName name="BExVYRQ44AO7R267CMIN5103JE1V" localSheetId="3" hidden="1">#REF!</definedName>
    <definedName name="BExVYRQ44AO7R267CMIN5103JE1V" hidden="1">#REF!</definedName>
    <definedName name="BExVZ048RJK1RWBWHS1NBLXES33P" localSheetId="1" hidden="1">#REF!</definedName>
    <definedName name="BExVZ048RJK1RWBWHS1NBLXES33P" localSheetId="3" hidden="1">#REF!</definedName>
    <definedName name="BExVZ048RJK1RWBWHS1NBLXES33P" hidden="1">#REF!</definedName>
    <definedName name="BExVZ5T8HDABY7KX9QLWEXZ1ISZE" localSheetId="1" hidden="1">#REF!</definedName>
    <definedName name="BExVZ5T8HDABY7KX9QLWEXZ1ISZE" localSheetId="3" hidden="1">#REF!</definedName>
    <definedName name="BExVZ5T8HDABY7KX9QLWEXZ1ISZE" hidden="1">#REF!</definedName>
    <definedName name="BExVZBYBWQ3NJF822W3IMTES9ZKU" localSheetId="1" hidden="1">#REF!</definedName>
    <definedName name="BExVZBYBWQ3NJF822W3IMTES9ZKU" localSheetId="3" hidden="1">#REF!</definedName>
    <definedName name="BExVZBYBWQ3NJF822W3IMTES9ZKU" hidden="1">#REF!</definedName>
    <definedName name="BExVZDG968EYX9SC47KGB9UI78EH" localSheetId="4" hidden="1">diszkrét-[1]hier!$A$19:$U$493</definedName>
    <definedName name="BExVZDG968EYX9SC47KGB9UI78EH" localSheetId="1" hidden="1">diszkrét-[1]hier!$A$19:$U$493</definedName>
    <definedName name="BExVZDG968EYX9SC47KGB9UI78EH" localSheetId="2" hidden="1">diszkrét-[1]hier!$A$19:$U$493</definedName>
    <definedName name="BExVZDG968EYX9SC47KGB9UI78EH" localSheetId="5" hidden="1">diszkrét-[1]hier!$A$19:$U$493</definedName>
    <definedName name="BExVZDG968EYX9SC47KGB9UI78EH" localSheetId="3" hidden="1">diszkrét-[1]hier!$A$19:$U$493</definedName>
    <definedName name="BExVZDG968EYX9SC47KGB9UI78EH" hidden="1">diszkrét-[1]hier!$A$19:$U$493</definedName>
    <definedName name="BExVZPLBYAHUDUUIV8UH2AOB7UG5" localSheetId="4" hidden="1">#REF!</definedName>
    <definedName name="BExVZPLBYAHUDUUIV8UH2AOB7UG5" localSheetId="1" hidden="1">#REF!</definedName>
    <definedName name="BExVZPLBYAHUDUUIV8UH2AOB7UG5" localSheetId="2" hidden="1">#REF!</definedName>
    <definedName name="BExVZPLBYAHUDUUIV8UH2AOB7UG5" localSheetId="5" hidden="1">#REF!</definedName>
    <definedName name="BExVZPLBYAHUDUUIV8UH2AOB7UG5" localSheetId="3" hidden="1">#REF!</definedName>
    <definedName name="BExVZPLBYAHUDUUIV8UH2AOB7UG5" hidden="1">#REF!</definedName>
    <definedName name="BExVZXU03CZPUDY9OZ4EQ7N4KT2Z" localSheetId="4" hidden="1">#REF!</definedName>
    <definedName name="BExVZXU03CZPUDY9OZ4EQ7N4KT2Z" localSheetId="1" hidden="1">#REF!</definedName>
    <definedName name="BExVZXU03CZPUDY9OZ4EQ7N4KT2Z" localSheetId="3" hidden="1">#REF!</definedName>
    <definedName name="BExVZXU03CZPUDY9OZ4EQ7N4KT2Z" hidden="1">#REF!</definedName>
    <definedName name="BExW01KRTWJ141IW9IQB8Z5JYN1Y" localSheetId="4" hidden="1">#REF!</definedName>
    <definedName name="BExW01KRTWJ141IW9IQB8Z5JYN1Y" localSheetId="1" hidden="1">#REF!</definedName>
    <definedName name="BExW01KRTWJ141IW9IQB8Z5JYN1Y" localSheetId="3" hidden="1">#REF!</definedName>
    <definedName name="BExW01KRTWJ141IW9IQB8Z5JYN1Y" hidden="1">#REF!</definedName>
    <definedName name="BExW20GG64GJSBXEKRQIX930SGYN" localSheetId="4" hidden="1">diszkrét-[1]hier!$A$21:$U$766</definedName>
    <definedName name="BExW20GG64GJSBXEKRQIX930SGYN" localSheetId="1" hidden="1">diszkrét-[1]hier!$A$21:$U$766</definedName>
    <definedName name="BExW20GG64GJSBXEKRQIX930SGYN" localSheetId="2" hidden="1">diszkrét-[1]hier!$A$21:$U$766</definedName>
    <definedName name="BExW20GG64GJSBXEKRQIX930SGYN" localSheetId="5" hidden="1">diszkrét-[1]hier!$A$21:$U$766</definedName>
    <definedName name="BExW20GG64GJSBXEKRQIX930SGYN" localSheetId="3" hidden="1">diszkrét-[1]hier!$A$21:$U$766</definedName>
    <definedName name="BExW20GG64GJSBXEKRQIX930SGYN" hidden="1">diszkrét-[1]hier!$A$21:$U$766</definedName>
    <definedName name="BExW2UVOHWS176GEYP9E4CAY4V33" localSheetId="4" hidden="1">#REF!</definedName>
    <definedName name="BExW2UVOHWS176GEYP9E4CAY4V33" localSheetId="1" hidden="1">#REF!</definedName>
    <definedName name="BExW2UVOHWS176GEYP9E4CAY4V33" localSheetId="2" hidden="1">#REF!</definedName>
    <definedName name="BExW2UVOHWS176GEYP9E4CAY4V33" localSheetId="5" hidden="1">#REF!</definedName>
    <definedName name="BExW2UVOHWS176GEYP9E4CAY4V33" localSheetId="3" hidden="1">#REF!</definedName>
    <definedName name="BExW2UVOHWS176GEYP9E4CAY4V33" hidden="1">#REF!</definedName>
    <definedName name="BExW2VML1R12RZBE05WPXEGZQ5B7" localSheetId="4" hidden="1">#REF!</definedName>
    <definedName name="BExW2VML1R12RZBE05WPXEGZQ5B7" localSheetId="1" hidden="1">#REF!</definedName>
    <definedName name="BExW2VML1R12RZBE05WPXEGZQ5B7" localSheetId="3" hidden="1">#REF!</definedName>
    <definedName name="BExW2VML1R12RZBE05WPXEGZQ5B7" hidden="1">#REF!</definedName>
    <definedName name="BExW3SW6EBJ0IENM372G6DQ0WCRF" localSheetId="4" hidden="1">#REF!</definedName>
    <definedName name="BExW3SW6EBJ0IENM372G6DQ0WCRF" localSheetId="1" hidden="1">#REF!</definedName>
    <definedName name="BExW3SW6EBJ0IENM372G6DQ0WCRF" localSheetId="3" hidden="1">#REF!</definedName>
    <definedName name="BExW3SW6EBJ0IENM372G6DQ0WCRF" hidden="1">#REF!</definedName>
    <definedName name="BExW3UJHQ1WTQHAF6GOQO3QXU2A2" localSheetId="1" hidden="1">#REF!</definedName>
    <definedName name="BExW3UJHQ1WTQHAF6GOQO3QXU2A2" localSheetId="3" hidden="1">#REF!</definedName>
    <definedName name="BExW3UJHQ1WTQHAF6GOQO3QXU2A2" hidden="1">#REF!</definedName>
    <definedName name="BExW4EX6CE66YAV654P0DV5EKSTG" localSheetId="4" hidden="1">diszkrét-[1]hier!$A$19:$U$490</definedName>
    <definedName name="BExW4EX6CE66YAV654P0DV5EKSTG" localSheetId="1" hidden="1">diszkrét-[1]hier!$A$19:$U$490</definedName>
    <definedName name="BExW4EX6CE66YAV654P0DV5EKSTG" localSheetId="2" hidden="1">diszkrét-[1]hier!$A$19:$U$490</definedName>
    <definedName name="BExW4EX6CE66YAV654P0DV5EKSTG" localSheetId="5" hidden="1">diszkrét-[1]hier!$A$19:$U$490</definedName>
    <definedName name="BExW4EX6CE66YAV654P0DV5EKSTG" localSheetId="3" hidden="1">diszkrét-[1]hier!$A$19:$U$490</definedName>
    <definedName name="BExW4EX6CE66YAV654P0DV5EKSTG" hidden="1">diszkrét-[1]hier!$A$19:$U$490</definedName>
    <definedName name="BExW51UI3OCO1ELPY125P5Y7FT98" localSheetId="4" hidden="1">#REF!</definedName>
    <definedName name="BExW51UI3OCO1ELPY125P5Y7FT98" localSheetId="1" hidden="1">#REF!</definedName>
    <definedName name="BExW51UI3OCO1ELPY125P5Y7FT98" localSheetId="2" hidden="1">#REF!</definedName>
    <definedName name="BExW51UI3OCO1ELPY125P5Y7FT98" localSheetId="5" hidden="1">#REF!</definedName>
    <definedName name="BExW51UI3OCO1ELPY125P5Y7FT98" localSheetId="3" hidden="1">#REF!</definedName>
    <definedName name="BExW51UI3OCO1ELPY125P5Y7FT98" hidden="1">#REF!</definedName>
    <definedName name="BExW51ZYG3BS63OEO9FKPAX6JYM9" localSheetId="4" hidden="1">#REF!</definedName>
    <definedName name="BExW51ZYG3BS63OEO9FKPAX6JYM9" localSheetId="1" hidden="1">#REF!</definedName>
    <definedName name="BExW51ZYG3BS63OEO9FKPAX6JYM9" localSheetId="3" hidden="1">#REF!</definedName>
    <definedName name="BExW51ZYG3BS63OEO9FKPAX6JYM9" hidden="1">#REF!</definedName>
    <definedName name="BExW5KVPMQI5JM8EVCGPRLSFG90G" localSheetId="4" hidden="1">#REF!</definedName>
    <definedName name="BExW5KVPMQI5JM8EVCGPRLSFG90G" localSheetId="1" hidden="1">#REF!</definedName>
    <definedName name="BExW5KVPMQI5JM8EVCGPRLSFG90G" localSheetId="3" hidden="1">#REF!</definedName>
    <definedName name="BExW5KVPMQI5JM8EVCGPRLSFG90G" hidden="1">#REF!</definedName>
    <definedName name="BExW75O3WSJ1PB0DPA77KC26XZNS" localSheetId="1" hidden="1">#REF!</definedName>
    <definedName name="BExW75O3WSJ1PB0DPA77KC26XZNS" localSheetId="3" hidden="1">#REF!</definedName>
    <definedName name="BExW75O3WSJ1PB0DPA77KC26XZNS" hidden="1">#REF!</definedName>
    <definedName name="BExW78YY1TY2DGFQ71BRIMB31OBN" localSheetId="1" hidden="1">#REF!</definedName>
    <definedName name="BExW78YY1TY2DGFQ71BRIMB31OBN" localSheetId="3" hidden="1">#REF!</definedName>
    <definedName name="BExW78YY1TY2DGFQ71BRIMB31OBN" hidden="1">#REF!</definedName>
    <definedName name="BExW8BMN57PUGCNQLFEG9Z8Y1HCM" localSheetId="1" hidden="1">#REF!</definedName>
    <definedName name="BExW8BMN57PUGCNQLFEG9Z8Y1HCM" localSheetId="3" hidden="1">#REF!</definedName>
    <definedName name="BExW8BMN57PUGCNQLFEG9Z8Y1HCM" hidden="1">#REF!</definedName>
    <definedName name="BExW8DQ6MRE6DBDTPDLR385DR7O0" localSheetId="1" hidden="1">#REF!</definedName>
    <definedName name="BExW8DQ6MRE6DBDTPDLR385DR7O0" localSheetId="3" hidden="1">#REF!</definedName>
    <definedName name="BExW8DQ6MRE6DBDTPDLR385DR7O0" hidden="1">#REF!</definedName>
    <definedName name="BExXLRS1XJPARDQZAHR05JOBBMAH" localSheetId="1" hidden="1">#REF!</definedName>
    <definedName name="BExXLRS1XJPARDQZAHR05JOBBMAH" localSheetId="3" hidden="1">#REF!</definedName>
    <definedName name="BExXLRS1XJPARDQZAHR05JOBBMAH" hidden="1">#REF!</definedName>
    <definedName name="BExXMDYI34O7YJQZLWUGNTOSU4XA" localSheetId="1" hidden="1">#REF!</definedName>
    <definedName name="BExXMDYI34O7YJQZLWUGNTOSU4XA" localSheetId="3" hidden="1">#REF!</definedName>
    <definedName name="BExXMDYI34O7YJQZLWUGNTOSU4XA" hidden="1">#REF!</definedName>
    <definedName name="BExXMZ8KNHPEYQWK10DA1F0J40WR" localSheetId="1" hidden="1">#REF!</definedName>
    <definedName name="BExXMZ8KNHPEYQWK10DA1F0J40WR" localSheetId="3" hidden="1">#REF!</definedName>
    <definedName name="BExXMZ8KNHPEYQWK10DA1F0J40WR" hidden="1">#REF!</definedName>
    <definedName name="BExXNQNQVJ57S4OO5IDM9ZDNF4QZ" localSheetId="4" hidden="1">HR riport - HR [3]Report!$G$10:$H$10</definedName>
    <definedName name="BExXNQNQVJ57S4OO5IDM9ZDNF4QZ" localSheetId="1" hidden="1">HR riport - HR [3]Report!$G$10:$H$10</definedName>
    <definedName name="BExXNQNQVJ57S4OO5IDM9ZDNF4QZ" localSheetId="2" hidden="1">HR riport - HR [3]Report!$G$10:$H$10</definedName>
    <definedName name="BExXNQNQVJ57S4OO5IDM9ZDNF4QZ" localSheetId="5" hidden="1">HR riport - HR [3]Report!$G$10:$H$10</definedName>
    <definedName name="BExXNQNQVJ57S4OO5IDM9ZDNF4QZ" localSheetId="3" hidden="1">HR riport - HR [3]Report!$G$10:$H$10</definedName>
    <definedName name="BExXNQNQVJ57S4OO5IDM9ZDNF4QZ" hidden="1">HR riport - HR [3]Report!$G$10:$H$10</definedName>
    <definedName name="BExXNUEOAY8OMT1WXTN2ZQYYLPXV" localSheetId="4" hidden="1">#REF!</definedName>
    <definedName name="BExXNUEOAY8OMT1WXTN2ZQYYLPXV" localSheetId="1" hidden="1">#REF!</definedName>
    <definedName name="BExXNUEOAY8OMT1WXTN2ZQYYLPXV" localSheetId="2" hidden="1">#REF!</definedName>
    <definedName name="BExXNUEOAY8OMT1WXTN2ZQYYLPXV" localSheetId="5" hidden="1">#REF!</definedName>
    <definedName name="BExXNUEOAY8OMT1WXTN2ZQYYLPXV" localSheetId="3" hidden="1">#REF!</definedName>
    <definedName name="BExXNUEOAY8OMT1WXTN2ZQYYLPXV" hidden="1">#REF!</definedName>
    <definedName name="BExXOCU6AFY6KSVG4LSC5A7CCRY5" localSheetId="4" hidden="1">#REF!</definedName>
    <definedName name="BExXOCU6AFY6KSVG4LSC5A7CCRY5" localSheetId="1" hidden="1">#REF!</definedName>
    <definedName name="BExXOCU6AFY6KSVG4LSC5A7CCRY5" localSheetId="3" hidden="1">#REF!</definedName>
    <definedName name="BExXOCU6AFY6KSVG4LSC5A7CCRY5" hidden="1">#REF!</definedName>
    <definedName name="BExXOF30ZDBQGDJHLXNBYPGEJI2H" localSheetId="4" hidden="1">halmozott-[1]hier!$A$19:$U$449</definedName>
    <definedName name="BExXOF30ZDBQGDJHLXNBYPGEJI2H" localSheetId="1" hidden="1">halmozott-[1]hier!$A$19:$U$449</definedName>
    <definedName name="BExXOF30ZDBQGDJHLXNBYPGEJI2H" localSheetId="2" hidden="1">halmozott-[1]hier!$A$19:$U$449</definedName>
    <definedName name="BExXOF30ZDBQGDJHLXNBYPGEJI2H" localSheetId="5" hidden="1">halmozott-[1]hier!$A$19:$U$449</definedName>
    <definedName name="BExXOF30ZDBQGDJHLXNBYPGEJI2H" localSheetId="3" hidden="1">halmozott-[1]hier!$A$19:$U$449</definedName>
    <definedName name="BExXOF30ZDBQGDJHLXNBYPGEJI2H" hidden="1">halmozott-[1]hier!$A$19:$U$449</definedName>
    <definedName name="BExXOUTJWXL43YHDM23YILQ2TVWL" localSheetId="4" hidden="1">HR riport - HR [3]Report!$M$3</definedName>
    <definedName name="BExXOUTJWXL43YHDM23YILQ2TVWL" localSheetId="1" hidden="1">HR riport - HR [3]Report!$M$3</definedName>
    <definedName name="BExXOUTJWXL43YHDM23YILQ2TVWL" localSheetId="2" hidden="1">HR riport - HR [3]Report!$M$3</definedName>
    <definedName name="BExXOUTJWXL43YHDM23YILQ2TVWL" localSheetId="5" hidden="1">HR riport - HR [3]Report!$M$3</definedName>
    <definedName name="BExXOUTJWXL43YHDM23YILQ2TVWL" localSheetId="3" hidden="1">HR riport - HR [3]Report!$M$3</definedName>
    <definedName name="BExXOUTJWXL43YHDM23YILQ2TVWL" hidden="1">HR riport - HR [3]Report!$M$3</definedName>
    <definedName name="BExXPV8E8EES0QGFBTGP7H2FKBZK" localSheetId="4" hidden="1">#REF!</definedName>
    <definedName name="BExXPV8E8EES0QGFBTGP7H2FKBZK" localSheetId="1" hidden="1">#REF!</definedName>
    <definedName name="BExXPV8E8EES0QGFBTGP7H2FKBZK" localSheetId="2" hidden="1">#REF!</definedName>
    <definedName name="BExXPV8E8EES0QGFBTGP7H2FKBZK" localSheetId="5" hidden="1">#REF!</definedName>
    <definedName name="BExXPV8E8EES0QGFBTGP7H2FKBZK" localSheetId="3" hidden="1">#REF!</definedName>
    <definedName name="BExXPV8E8EES0QGFBTGP7H2FKBZK" hidden="1">#REF!</definedName>
    <definedName name="BExXQ77ZPH6LRIGTQ57MQ2P3RCP9" localSheetId="4" hidden="1">#REF!</definedName>
    <definedName name="BExXQ77ZPH6LRIGTQ57MQ2P3RCP9" localSheetId="1" hidden="1">#REF!</definedName>
    <definedName name="BExXQ77ZPH6LRIGTQ57MQ2P3RCP9" localSheetId="3" hidden="1">#REF!</definedName>
    <definedName name="BExXQ77ZPH6LRIGTQ57MQ2P3RCP9" hidden="1">#REF!</definedName>
    <definedName name="BExXR41FD7HBMI6HAHDQ89BM26MW" localSheetId="4" hidden="1">#REF!</definedName>
    <definedName name="BExXR41FD7HBMI6HAHDQ89BM26MW" localSheetId="1" hidden="1">#REF!</definedName>
    <definedName name="BExXR41FD7HBMI6HAHDQ89BM26MW" localSheetId="3" hidden="1">#REF!</definedName>
    <definedName name="BExXR41FD7HBMI6HAHDQ89BM26MW" hidden="1">#REF!</definedName>
    <definedName name="BExXR46VGVHBCWSWVP4EVOY9IP3B" localSheetId="1" hidden="1">#REF!</definedName>
    <definedName name="BExXR46VGVHBCWSWVP4EVOY9IP3B" localSheetId="3" hidden="1">#REF!</definedName>
    <definedName name="BExXR46VGVHBCWSWVP4EVOY9IP3B" hidden="1">#REF!</definedName>
    <definedName name="BExXRG69XA0XBNG0EW27KT3SLZW2" localSheetId="1" hidden="1">#REF!</definedName>
    <definedName name="BExXRG69XA0XBNG0EW27KT3SLZW2" localSheetId="3" hidden="1">#REF!</definedName>
    <definedName name="BExXRG69XA0XBNG0EW27KT3SLZW2" hidden="1">#REF!</definedName>
    <definedName name="BExXRH85N4XU3SGTOKJAEH9407X9" localSheetId="1" hidden="1">#REF!</definedName>
    <definedName name="BExXRH85N4XU3SGTOKJAEH9407X9" localSheetId="3" hidden="1">#REF!</definedName>
    <definedName name="BExXRH85N4XU3SGTOKJAEH9407X9" hidden="1">#REF!</definedName>
    <definedName name="BExXRLKJ3SMCYMB172CZ09P9CB59" localSheetId="1" hidden="1">#REF!</definedName>
    <definedName name="BExXRLKJ3SMCYMB172CZ09P9CB59" localSheetId="3" hidden="1">#REF!</definedName>
    <definedName name="BExXRLKJ3SMCYMB172CZ09P9CB59" hidden="1">#REF!</definedName>
    <definedName name="BExXRM0SS0M1FV3GY4FJK3ANW84J" localSheetId="1" hidden="1">#REF!</definedName>
    <definedName name="BExXRM0SS0M1FV3GY4FJK3ANW84J" localSheetId="3" hidden="1">#REF!</definedName>
    <definedName name="BExXRM0SS0M1FV3GY4FJK3ANW84J" hidden="1">#REF!</definedName>
    <definedName name="BExXSI8L8I5CPE6LK3LPH040XZ5J" localSheetId="1" hidden="1">#REF!</definedName>
    <definedName name="BExXSI8L8I5CPE6LK3LPH040XZ5J" localSheetId="3" hidden="1">#REF!</definedName>
    <definedName name="BExXSI8L8I5CPE6LK3LPH040XZ5J" hidden="1">#REF!</definedName>
    <definedName name="BExXSJW0I66850W28QG39EP6XU4C" localSheetId="1" hidden="1">#REF!</definedName>
    <definedName name="BExXSJW0I66850W28QG39EP6XU4C" localSheetId="3" hidden="1">#REF!</definedName>
    <definedName name="BExXSJW0I66850W28QG39EP6XU4C" hidden="1">#REF!</definedName>
    <definedName name="BExXTRXWFD29TZQ20LENAKIFZISA" localSheetId="1" hidden="1">#REF!</definedName>
    <definedName name="BExXTRXWFD29TZQ20LENAKIFZISA" localSheetId="3" hidden="1">#REF!</definedName>
    <definedName name="BExXTRXWFD29TZQ20LENAKIFZISA" hidden="1">#REF!</definedName>
    <definedName name="BExXU0C1R59FQGSKQWBJIFHTVIHV" localSheetId="4" hidden="1">halmozott-[1]hier!$A$20:$U$493</definedName>
    <definedName name="BExXU0C1R59FQGSKQWBJIFHTVIHV" localSheetId="1" hidden="1">halmozott-[1]hier!$A$20:$U$493</definedName>
    <definedName name="BExXU0C1R59FQGSKQWBJIFHTVIHV" localSheetId="2" hidden="1">halmozott-[1]hier!$A$20:$U$493</definedName>
    <definedName name="BExXU0C1R59FQGSKQWBJIFHTVIHV" localSheetId="5" hidden="1">halmozott-[1]hier!$A$20:$U$493</definedName>
    <definedName name="BExXU0C1R59FQGSKQWBJIFHTVIHV" localSheetId="3" hidden="1">halmozott-[1]hier!$A$20:$U$493</definedName>
    <definedName name="BExXU0C1R59FQGSKQWBJIFHTVIHV" hidden="1">halmozott-[1]hier!$A$20:$U$493</definedName>
    <definedName name="BExXU1J7T0R2G5T5FAJLRYXPBLVK" localSheetId="4" hidden="1">Zárólétszám - Closing [2]headcount!$G$10:$H$10</definedName>
    <definedName name="BExXU1J7T0R2G5T5FAJLRYXPBLVK" localSheetId="1" hidden="1">Zárólétszám - Closing [2]headcount!$G$10:$H$10</definedName>
    <definedName name="BExXU1J7T0R2G5T5FAJLRYXPBLVK" localSheetId="2" hidden="1">Zárólétszám - Closing [2]headcount!$G$10:$H$10</definedName>
    <definedName name="BExXU1J7T0R2G5T5FAJLRYXPBLVK" localSheetId="5" hidden="1">Zárólétszám - Closing [2]headcount!$G$10:$H$10</definedName>
    <definedName name="BExXU1J7T0R2G5T5FAJLRYXPBLVK" localSheetId="3" hidden="1">Zárólétszám - Closing [2]headcount!$G$10:$H$10</definedName>
    <definedName name="BExXU1J7T0R2G5T5FAJLRYXPBLVK" hidden="1">Zárólétszám - Closing [2]headcount!$G$10:$H$10</definedName>
    <definedName name="BExXUC63SUS9ZDL6CKQ6NS42T1WF" localSheetId="4" hidden="1">#REF!</definedName>
    <definedName name="BExXUC63SUS9ZDL6CKQ6NS42T1WF" localSheetId="1" hidden="1">#REF!</definedName>
    <definedName name="BExXUC63SUS9ZDL6CKQ6NS42T1WF" localSheetId="2" hidden="1">#REF!</definedName>
    <definedName name="BExXUC63SUS9ZDL6CKQ6NS42T1WF" localSheetId="5" hidden="1">#REF!</definedName>
    <definedName name="BExXUC63SUS9ZDL6CKQ6NS42T1WF" localSheetId="3" hidden="1">#REF!</definedName>
    <definedName name="BExXUC63SUS9ZDL6CKQ6NS42T1WF" hidden="1">#REF!</definedName>
    <definedName name="BExXUKPQNQ7VCC8T04S51N5PWUQJ" localSheetId="4" hidden="1">#REF!</definedName>
    <definedName name="BExXUKPQNQ7VCC8T04S51N5PWUQJ" localSheetId="1" hidden="1">#REF!</definedName>
    <definedName name="BExXUKPQNQ7VCC8T04S51N5PWUQJ" localSheetId="3" hidden="1">#REF!</definedName>
    <definedName name="BExXUKPQNQ7VCC8T04S51N5PWUQJ" hidden="1">#REF!</definedName>
    <definedName name="BExXULWWIRXIW6C231WQLYZ127RP" localSheetId="4" hidden="1">diszkrét-[1]hier!$A$10:$B$18</definedName>
    <definedName name="BExXULWWIRXIW6C231WQLYZ127RP" localSheetId="1" hidden="1">diszkrét-[1]hier!$A$10:$B$18</definedName>
    <definedName name="BExXULWWIRXIW6C231WQLYZ127RP" localSheetId="2" hidden="1">diszkrét-[1]hier!$A$10:$B$18</definedName>
    <definedName name="BExXULWWIRXIW6C231WQLYZ127RP" localSheetId="5" hidden="1">diszkrét-[1]hier!$A$10:$B$18</definedName>
    <definedName name="BExXULWWIRXIW6C231WQLYZ127RP" localSheetId="3" hidden="1">diszkrét-[1]hier!$A$10:$B$18</definedName>
    <definedName name="BExXULWWIRXIW6C231WQLYZ127RP" hidden="1">diszkrét-[1]hier!$A$10:$B$18</definedName>
    <definedName name="BExXV0G4VEM191YSP1CZ6HESGNST" localSheetId="4" hidden="1">#REF!</definedName>
    <definedName name="BExXV0G4VEM191YSP1CZ6HESGNST" localSheetId="1" hidden="1">#REF!</definedName>
    <definedName name="BExXV0G4VEM191YSP1CZ6HESGNST" localSheetId="2" hidden="1">#REF!</definedName>
    <definedName name="BExXV0G4VEM191YSP1CZ6HESGNST" localSheetId="5" hidden="1">#REF!</definedName>
    <definedName name="BExXV0G4VEM191YSP1CZ6HESGNST" localSheetId="3" hidden="1">#REF!</definedName>
    <definedName name="BExXV0G4VEM191YSP1CZ6HESGNST" hidden="1">#REF!</definedName>
    <definedName name="BExXV8U7TEYOYF2SRXQQ1PPMOCSF" localSheetId="4" hidden="1">#REF!</definedName>
    <definedName name="BExXV8U7TEYOYF2SRXQQ1PPMOCSF" localSheetId="1" hidden="1">#REF!</definedName>
    <definedName name="BExXV8U7TEYOYF2SRXQQ1PPMOCSF" localSheetId="3" hidden="1">#REF!</definedName>
    <definedName name="BExXV8U7TEYOYF2SRXQQ1PPMOCSF" hidden="1">#REF!</definedName>
    <definedName name="BExXVH8BRHGCY849TZU646OWIFQG" localSheetId="4" hidden="1">#REF!</definedName>
    <definedName name="BExXVH8BRHGCY849TZU646OWIFQG" localSheetId="1" hidden="1">#REF!</definedName>
    <definedName name="BExXVH8BRHGCY849TZU646OWIFQG" localSheetId="3" hidden="1">#REF!</definedName>
    <definedName name="BExXVH8BRHGCY849TZU646OWIFQG" hidden="1">#REF!</definedName>
    <definedName name="BExXVZIHJBL7H88YRLO6J4DBNJ8M" localSheetId="1" hidden="1">#REF!</definedName>
    <definedName name="BExXVZIHJBL7H88YRLO6J4DBNJ8M" localSheetId="3" hidden="1">#REF!</definedName>
    <definedName name="BExXVZIHJBL7H88YRLO6J4DBNJ8M" hidden="1">#REF!</definedName>
    <definedName name="BExXW0UY6TAF5EOUX5UZ13TYVR1Q" localSheetId="4" hidden="1">diszkrét-[1]hier!$A$10:$B$17</definedName>
    <definedName name="BExXW0UY6TAF5EOUX5UZ13TYVR1Q" localSheetId="1" hidden="1">diszkrét-[1]hier!$A$10:$B$17</definedName>
    <definedName name="BExXW0UY6TAF5EOUX5UZ13TYVR1Q" localSheetId="2" hidden="1">diszkrét-[1]hier!$A$10:$B$17</definedName>
    <definedName name="BExXW0UY6TAF5EOUX5UZ13TYVR1Q" localSheetId="5" hidden="1">diszkrét-[1]hier!$A$10:$B$17</definedName>
    <definedName name="BExXW0UY6TAF5EOUX5UZ13TYVR1Q" localSheetId="3" hidden="1">diszkrét-[1]hier!$A$10:$B$17</definedName>
    <definedName name="BExXW0UY6TAF5EOUX5UZ13TYVR1Q" hidden="1">diszkrét-[1]hier!$A$10:$B$17</definedName>
    <definedName name="BExXWF3IDB8X8Z8YMKDBHNFS04R6" localSheetId="4" hidden="1">#REF!</definedName>
    <definedName name="BExXWF3IDB8X8Z8YMKDBHNFS04R6" localSheetId="1" hidden="1">#REF!</definedName>
    <definedName name="BExXWF3IDB8X8Z8YMKDBHNFS04R6" localSheetId="2" hidden="1">#REF!</definedName>
    <definedName name="BExXWF3IDB8X8Z8YMKDBHNFS04R6" localSheetId="5" hidden="1">#REF!</definedName>
    <definedName name="BExXWF3IDB8X8Z8YMKDBHNFS04R6" localSheetId="3" hidden="1">#REF!</definedName>
    <definedName name="BExXWF3IDB8X8Z8YMKDBHNFS04R6" hidden="1">#REF!</definedName>
    <definedName name="BExXWJLEMI7P2YJQQP186RYWNQXI" localSheetId="4" hidden="1">#REF!</definedName>
    <definedName name="BExXWJLEMI7P2YJQQP186RYWNQXI" localSheetId="1" hidden="1">#REF!</definedName>
    <definedName name="BExXWJLEMI7P2YJQQP186RYWNQXI" localSheetId="3" hidden="1">#REF!</definedName>
    <definedName name="BExXWJLEMI7P2YJQQP186RYWNQXI" hidden="1">#REF!</definedName>
    <definedName name="BExXWK6YY9KWRJSNBMP2123I65MQ" localSheetId="4" hidden="1">#REF!</definedName>
    <definedName name="BExXWK6YY9KWRJSNBMP2123I65MQ" localSheetId="1" hidden="1">#REF!</definedName>
    <definedName name="BExXWK6YY9KWRJSNBMP2123I65MQ" localSheetId="3" hidden="1">#REF!</definedName>
    <definedName name="BExXWK6YY9KWRJSNBMP2123I65MQ" hidden="1">#REF!</definedName>
    <definedName name="BExXWOJC41I60NHRJKLQLY7A9MKC" localSheetId="1" hidden="1">#REF!</definedName>
    <definedName name="BExXWOJC41I60NHRJKLQLY7A9MKC" localSheetId="3" hidden="1">#REF!</definedName>
    <definedName name="BExXWOJC41I60NHRJKLQLY7A9MKC" hidden="1">#REF!</definedName>
    <definedName name="BExXWWMNHM5LT6L0CE114WE91XIC" localSheetId="1" hidden="1">#REF!</definedName>
    <definedName name="BExXWWMNHM5LT6L0CE114WE91XIC" localSheetId="3" hidden="1">#REF!</definedName>
    <definedName name="BExXWWMNHM5LT6L0CE114WE91XIC" hidden="1">#REF!</definedName>
    <definedName name="BExXXNLPWXADAU99IV0SEE1YNBL7" localSheetId="1" hidden="1">#REF!</definedName>
    <definedName name="BExXXNLPWXADAU99IV0SEE1YNBL7" localSheetId="3" hidden="1">#REF!</definedName>
    <definedName name="BExXXNLPWXADAU99IV0SEE1YNBL7" hidden="1">#REF!</definedName>
    <definedName name="BExXXWLEUNF1Y58CAEAK18NVL3LI" localSheetId="1" hidden="1">#REF!</definedName>
    <definedName name="BExXXWLEUNF1Y58CAEAK18NVL3LI" localSheetId="3" hidden="1">#REF!</definedName>
    <definedName name="BExXXWLEUNF1Y58CAEAK18NVL3LI" hidden="1">#REF!</definedName>
    <definedName name="BExXZBJHNFXCCMI2F3NW4D872C4Y" localSheetId="1" hidden="1">#REF!</definedName>
    <definedName name="BExXZBJHNFXCCMI2F3NW4D872C4Y" localSheetId="3" hidden="1">#REF!</definedName>
    <definedName name="BExXZBJHNFXCCMI2F3NW4D872C4Y" hidden="1">#REF!</definedName>
    <definedName name="BExY02YMW9YNAXSJA0V5DX4T5GQF" localSheetId="1" hidden="1">#REF!</definedName>
    <definedName name="BExY02YMW9YNAXSJA0V5DX4T5GQF" localSheetId="3" hidden="1">#REF!</definedName>
    <definedName name="BExY02YMW9YNAXSJA0V5DX4T5GQF" hidden="1">#REF!</definedName>
    <definedName name="BExY0BT31OC9VMJ9IDC3AH8Q6Z1M" localSheetId="4" hidden="1">HR riport - HR [3]Report!$G$46:$V$52</definedName>
    <definedName name="BExY0BT31OC9VMJ9IDC3AH8Q6Z1M" localSheetId="1" hidden="1">HR riport - HR [3]Report!$G$46:$V$52</definedName>
    <definedName name="BExY0BT31OC9VMJ9IDC3AH8Q6Z1M" localSheetId="2" hidden="1">HR riport - HR [3]Report!$G$46:$V$52</definedName>
    <definedName name="BExY0BT31OC9VMJ9IDC3AH8Q6Z1M" localSheetId="5" hidden="1">HR riport - HR [3]Report!$G$46:$V$52</definedName>
    <definedName name="BExY0BT31OC9VMJ9IDC3AH8Q6Z1M" localSheetId="3" hidden="1">HR riport - HR [3]Report!$G$46:$V$52</definedName>
    <definedName name="BExY0BT31OC9VMJ9IDC3AH8Q6Z1M" hidden="1">HR riport - HR [3]Report!$G$46:$V$52</definedName>
    <definedName name="BExY0HSU5JCP3S1C9TOT48G85XHY" localSheetId="4" hidden="1">#REF!</definedName>
    <definedName name="BExY0HSU5JCP3S1C9TOT48G85XHY" localSheetId="1" hidden="1">#REF!</definedName>
    <definedName name="BExY0HSU5JCP3S1C9TOT48G85XHY" localSheetId="2" hidden="1">#REF!</definedName>
    <definedName name="BExY0HSU5JCP3S1C9TOT48G85XHY" localSheetId="5" hidden="1">#REF!</definedName>
    <definedName name="BExY0HSU5JCP3S1C9TOT48G85XHY" localSheetId="3" hidden="1">#REF!</definedName>
    <definedName name="BExY0HSU5JCP3S1C9TOT48G85XHY" hidden="1">#REF!</definedName>
    <definedName name="BExY0KY126LZBFS6PUTXIX5QNPT5" localSheetId="4" hidden="1">#REF!</definedName>
    <definedName name="BExY0KY126LZBFS6PUTXIX5QNPT5" localSheetId="1" hidden="1">#REF!</definedName>
    <definedName name="BExY0KY126LZBFS6PUTXIX5QNPT5" localSheetId="3" hidden="1">#REF!</definedName>
    <definedName name="BExY0KY126LZBFS6PUTXIX5QNPT5" hidden="1">#REF!</definedName>
    <definedName name="BExY2JIXCOMO74C2VV1VZ6TT5PEV" localSheetId="4" hidden="1">HR riport - HR [3]Report!$G$21:$V$36</definedName>
    <definedName name="BExY2JIXCOMO74C2VV1VZ6TT5PEV" localSheetId="1" hidden="1">HR riport - HR [3]Report!$G$21:$V$36</definedName>
    <definedName name="BExY2JIXCOMO74C2VV1VZ6TT5PEV" localSheetId="2" hidden="1">HR riport - HR [3]Report!$G$21:$V$36</definedName>
    <definedName name="BExY2JIXCOMO74C2VV1VZ6TT5PEV" localSheetId="5" hidden="1">HR riport - HR [3]Report!$G$21:$V$36</definedName>
    <definedName name="BExY2JIXCOMO74C2VV1VZ6TT5PEV" localSheetId="3" hidden="1">HR riport - HR [3]Report!$G$21:$V$36</definedName>
    <definedName name="BExY2JIXCOMO74C2VV1VZ6TT5PEV" hidden="1">HR riport - HR [3]Report!$G$21:$V$36</definedName>
    <definedName name="BExY2YIEA9ZQKWBO9ZH9NKSELFP0" localSheetId="4" hidden="1">#REF!</definedName>
    <definedName name="BExY2YIEA9ZQKWBO9ZH9NKSELFP0" localSheetId="1" hidden="1">#REF!</definedName>
    <definedName name="BExY2YIEA9ZQKWBO9ZH9NKSELFP0" localSheetId="2" hidden="1">#REF!</definedName>
    <definedName name="BExY2YIEA9ZQKWBO9ZH9NKSELFP0" localSheetId="5" hidden="1">#REF!</definedName>
    <definedName name="BExY2YIEA9ZQKWBO9ZH9NKSELFP0" localSheetId="3" hidden="1">#REF!</definedName>
    <definedName name="BExY2YIEA9ZQKWBO9ZH9NKSELFP0" hidden="1">#REF!</definedName>
    <definedName name="BExY45INNB3GM6TLET7F7SQL7X7L" localSheetId="4" hidden="1">diszkrét-[1]hier!$A$21:$U$677</definedName>
    <definedName name="BExY45INNB3GM6TLET7F7SQL7X7L" localSheetId="1" hidden="1">diszkrét-[1]hier!$A$21:$U$677</definedName>
    <definedName name="BExY45INNB3GM6TLET7F7SQL7X7L" localSheetId="2" hidden="1">diszkrét-[1]hier!$A$21:$U$677</definedName>
    <definedName name="BExY45INNB3GM6TLET7F7SQL7X7L" localSheetId="5" hidden="1">diszkrét-[1]hier!$A$21:$U$677</definedName>
    <definedName name="BExY45INNB3GM6TLET7F7SQL7X7L" localSheetId="3" hidden="1">diszkrét-[1]hier!$A$21:$U$677</definedName>
    <definedName name="BExY45INNB3GM6TLET7F7SQL7X7L" hidden="1">diszkrét-[1]hier!$A$21:$U$677</definedName>
    <definedName name="BExY475XUPR45EHGZTIE1CAGRFOR" localSheetId="4" hidden="1">halmozott-[1]hier!$A$21:$U$768</definedName>
    <definedName name="BExY475XUPR45EHGZTIE1CAGRFOR" localSheetId="1" hidden="1">halmozott-[1]hier!$A$21:$U$768</definedName>
    <definedName name="BExY475XUPR45EHGZTIE1CAGRFOR" localSheetId="2" hidden="1">halmozott-[1]hier!$A$21:$U$768</definedName>
    <definedName name="BExY475XUPR45EHGZTIE1CAGRFOR" localSheetId="5" hidden="1">halmozott-[1]hier!$A$21:$U$768</definedName>
    <definedName name="BExY475XUPR45EHGZTIE1CAGRFOR" localSheetId="3" hidden="1">halmozott-[1]hier!$A$21:$U$768</definedName>
    <definedName name="BExY475XUPR45EHGZTIE1CAGRFOR" hidden="1">halmozott-[1]hier!$A$21:$U$768</definedName>
    <definedName name="BExY57FFOHZZY6HKUHO0MT44GB6X" localSheetId="4" hidden="1">#REF!</definedName>
    <definedName name="BExY57FFOHZZY6HKUHO0MT44GB6X" localSheetId="1" hidden="1">#REF!</definedName>
    <definedName name="BExY57FFOHZZY6HKUHO0MT44GB6X" localSheetId="2" hidden="1">#REF!</definedName>
    <definedName name="BExY57FFOHZZY6HKUHO0MT44GB6X" localSheetId="5" hidden="1">#REF!</definedName>
    <definedName name="BExY57FFOHZZY6HKUHO0MT44GB6X" localSheetId="3" hidden="1">#REF!</definedName>
    <definedName name="BExY57FFOHZZY6HKUHO0MT44GB6X" hidden="1">#REF!</definedName>
    <definedName name="BExY5S3XXQR85MPM7YX57MKPR61F" localSheetId="4" hidden="1">diszkrét-[1]hier!$A$3:$B$8</definedName>
    <definedName name="BExY5S3XXQR85MPM7YX57MKPR61F" localSheetId="1" hidden="1">diszkrét-[1]hier!$A$3:$B$8</definedName>
    <definedName name="BExY5S3XXQR85MPM7YX57MKPR61F" localSheetId="2" hidden="1">diszkrét-[1]hier!$A$3:$B$8</definedName>
    <definedName name="BExY5S3XXQR85MPM7YX57MKPR61F" localSheetId="5" hidden="1">diszkrét-[1]hier!$A$3:$B$8</definedName>
    <definedName name="BExY5S3XXQR85MPM7YX57MKPR61F" localSheetId="3" hidden="1">diszkrét-[1]hier!$A$3:$B$8</definedName>
    <definedName name="BExY5S3XXQR85MPM7YX57MKPR61F" hidden="1">diszkrét-[1]hier!$A$3:$B$8</definedName>
    <definedName name="BExY62WBSM4KPYOWXZZUYJPRLIN9" localSheetId="4" hidden="1">#REF!</definedName>
    <definedName name="BExY62WBSM4KPYOWXZZUYJPRLIN9" localSheetId="1" hidden="1">#REF!</definedName>
    <definedName name="BExY62WBSM4KPYOWXZZUYJPRLIN9" localSheetId="2" hidden="1">#REF!</definedName>
    <definedName name="BExY62WBSM4KPYOWXZZUYJPRLIN9" localSheetId="5" hidden="1">#REF!</definedName>
    <definedName name="BExY62WBSM4KPYOWXZZUYJPRLIN9" localSheetId="3" hidden="1">#REF!</definedName>
    <definedName name="BExY62WBSM4KPYOWXZZUYJPRLIN9" hidden="1">#REF!</definedName>
    <definedName name="BExY6AZP5GBWC5O6WIZ8TBQAV2J5" localSheetId="4" hidden="1">diszkrét-[1]hier!$A$19:$U$464</definedName>
    <definedName name="BExY6AZP5GBWC5O6WIZ8TBQAV2J5" localSheetId="1" hidden="1">diszkrét-[1]hier!$A$19:$U$464</definedName>
    <definedName name="BExY6AZP5GBWC5O6WIZ8TBQAV2J5" localSheetId="2" hidden="1">diszkrét-[1]hier!$A$19:$U$464</definedName>
    <definedName name="BExY6AZP5GBWC5O6WIZ8TBQAV2J5" localSheetId="5" hidden="1">diszkrét-[1]hier!$A$19:$U$464</definedName>
    <definedName name="BExY6AZP5GBWC5O6WIZ8TBQAV2J5" localSheetId="3" hidden="1">diszkrét-[1]hier!$A$19:$U$464</definedName>
    <definedName name="BExY6AZP5GBWC5O6WIZ8TBQAV2J5" hidden="1">diszkrét-[1]hier!$A$19:$U$464</definedName>
    <definedName name="BExY6JDS9FRUURO0R0BW0FLE3XWZ" localSheetId="4" hidden="1">#REF!</definedName>
    <definedName name="BExY6JDS9FRUURO0R0BW0FLE3XWZ" localSheetId="1" hidden="1">#REF!</definedName>
    <definedName name="BExY6JDS9FRUURO0R0BW0FLE3XWZ" localSheetId="2" hidden="1">#REF!</definedName>
    <definedName name="BExY6JDS9FRUURO0R0BW0FLE3XWZ" localSheetId="5" hidden="1">#REF!</definedName>
    <definedName name="BExY6JDS9FRUURO0R0BW0FLE3XWZ" localSheetId="3" hidden="1">#REF!</definedName>
    <definedName name="BExY6JDS9FRUURO0R0BW0FLE3XWZ" hidden="1">#REF!</definedName>
    <definedName name="BExY6VO6MJ5JDZDCJQ5358JR0527" localSheetId="4" hidden="1">diszkrét-[1]hier!$A$11:$B$18</definedName>
    <definedName name="BExY6VO6MJ5JDZDCJQ5358JR0527" localSheetId="1" hidden="1">diszkrét-[1]hier!$A$11:$B$18</definedName>
    <definedName name="BExY6VO6MJ5JDZDCJQ5358JR0527" localSheetId="2" hidden="1">diszkrét-[1]hier!$A$11:$B$18</definedName>
    <definedName name="BExY6VO6MJ5JDZDCJQ5358JR0527" localSheetId="5" hidden="1">diszkrét-[1]hier!$A$11:$B$18</definedName>
    <definedName name="BExY6VO6MJ5JDZDCJQ5358JR0527" localSheetId="3" hidden="1">diszkrét-[1]hier!$A$11:$B$18</definedName>
    <definedName name="BExY6VO6MJ5JDZDCJQ5358JR0527" hidden="1">diszkrét-[1]hier!$A$11:$B$18</definedName>
    <definedName name="BExZHU7GNT0CWO3YU9KUBJZMW1CR" localSheetId="4" hidden="1">#REF!</definedName>
    <definedName name="BExZHU7GNT0CWO3YU9KUBJZMW1CR" localSheetId="1" hidden="1">#REF!</definedName>
    <definedName name="BExZHU7GNT0CWO3YU9KUBJZMW1CR" localSheetId="2" hidden="1">#REF!</definedName>
    <definedName name="BExZHU7GNT0CWO3YU9KUBJZMW1CR" localSheetId="5" hidden="1">#REF!</definedName>
    <definedName name="BExZHU7GNT0CWO3YU9KUBJZMW1CR" localSheetId="3" hidden="1">#REF!</definedName>
    <definedName name="BExZHU7GNT0CWO3YU9KUBJZMW1CR" hidden="1">#REF!</definedName>
    <definedName name="BExZIX6493H9ZD1IHMUFBS3VGZ5J" localSheetId="4" hidden="1">#REF!</definedName>
    <definedName name="BExZIX6493H9ZD1IHMUFBS3VGZ5J" localSheetId="1" hidden="1">#REF!</definedName>
    <definedName name="BExZIX6493H9ZD1IHMUFBS3VGZ5J" localSheetId="3" hidden="1">#REF!</definedName>
    <definedName name="BExZIX6493H9ZD1IHMUFBS3VGZ5J" hidden="1">#REF!</definedName>
    <definedName name="BExZKLPH6QNB1R55NGPMDTE6BIJ9" localSheetId="4" hidden="1">#REF!</definedName>
    <definedName name="BExZKLPH6QNB1R55NGPMDTE6BIJ9" localSheetId="1" hidden="1">#REF!</definedName>
    <definedName name="BExZKLPH6QNB1R55NGPMDTE6BIJ9" localSheetId="3" hidden="1">#REF!</definedName>
    <definedName name="BExZKLPH6QNB1R55NGPMDTE6BIJ9" hidden="1">#REF!</definedName>
    <definedName name="BExZKTCPAKNX7PUEYE65H6CIHDIU" localSheetId="4" hidden="1">diszkrét-[1]hier!$A$10:$B$17</definedName>
    <definedName name="BExZKTCPAKNX7PUEYE65H6CIHDIU" localSheetId="1" hidden="1">diszkrét-[1]hier!$A$10:$B$17</definedName>
    <definedName name="BExZKTCPAKNX7PUEYE65H6CIHDIU" localSheetId="2" hidden="1">diszkrét-[1]hier!$A$10:$B$17</definedName>
    <definedName name="BExZKTCPAKNX7PUEYE65H6CIHDIU" localSheetId="5" hidden="1">diszkrét-[1]hier!$A$10:$B$17</definedName>
    <definedName name="BExZKTCPAKNX7PUEYE65H6CIHDIU" localSheetId="3" hidden="1">diszkrét-[1]hier!$A$10:$B$17</definedName>
    <definedName name="BExZKTCPAKNX7PUEYE65H6CIHDIU" hidden="1">diszkrét-[1]hier!$A$10:$B$17</definedName>
    <definedName name="BExZLIZ3YAZ92CN1MUX5AIFS1ML7" localSheetId="4" hidden="1">#REF!</definedName>
    <definedName name="BExZLIZ3YAZ92CN1MUX5AIFS1ML7" localSheetId="1" hidden="1">#REF!</definedName>
    <definedName name="BExZLIZ3YAZ92CN1MUX5AIFS1ML7" localSheetId="2" hidden="1">#REF!</definedName>
    <definedName name="BExZLIZ3YAZ92CN1MUX5AIFS1ML7" localSheetId="5" hidden="1">#REF!</definedName>
    <definedName name="BExZLIZ3YAZ92CN1MUX5AIFS1ML7" localSheetId="3" hidden="1">#REF!</definedName>
    <definedName name="BExZLIZ3YAZ92CN1MUX5AIFS1ML7" hidden="1">#REF!</definedName>
    <definedName name="BExZLO81KMXQCYSRECTKJDKUCB27" localSheetId="4" hidden="1">#REF!</definedName>
    <definedName name="BExZLO81KMXQCYSRECTKJDKUCB27" localSheetId="1" hidden="1">#REF!</definedName>
    <definedName name="BExZLO81KMXQCYSRECTKJDKUCB27" localSheetId="3" hidden="1">#REF!</definedName>
    <definedName name="BExZLO81KMXQCYSRECTKJDKUCB27" hidden="1">#REF!</definedName>
    <definedName name="BExZLRO1ABAD1N3ZRK8I63FVJYIU" localSheetId="4" hidden="1">#REF!</definedName>
    <definedName name="BExZLRO1ABAD1N3ZRK8I63FVJYIU" localSheetId="1" hidden="1">#REF!</definedName>
    <definedName name="BExZLRO1ABAD1N3ZRK8I63FVJYIU" localSheetId="3" hidden="1">#REF!</definedName>
    <definedName name="BExZLRO1ABAD1N3ZRK8I63FVJYIU" hidden="1">#REF!</definedName>
    <definedName name="BExZLX27KHPUDP9IJTFDOY4SJ93W" localSheetId="1" hidden="1">#REF!</definedName>
    <definedName name="BExZLX27KHPUDP9IJTFDOY4SJ93W" localSheetId="3" hidden="1">#REF!</definedName>
    <definedName name="BExZLX27KHPUDP9IJTFDOY4SJ93W" hidden="1">#REF!</definedName>
    <definedName name="BExZM5WH0QPQAP0D3KLY6I91QNWR" localSheetId="1" hidden="1">#REF!</definedName>
    <definedName name="BExZM5WH0QPQAP0D3KLY6I91QNWR" localSheetId="3" hidden="1">#REF!</definedName>
    <definedName name="BExZM5WH0QPQAP0D3KLY6I91QNWR" hidden="1">#REF!</definedName>
    <definedName name="BExZMD8VMKWFT3H2FO4SA84WBOEB" localSheetId="1" hidden="1">#REF!</definedName>
    <definedName name="BExZMD8VMKWFT3H2FO4SA84WBOEB" localSheetId="3" hidden="1">#REF!</definedName>
    <definedName name="BExZMD8VMKWFT3H2FO4SA84WBOEB" hidden="1">#REF!</definedName>
    <definedName name="BExZMMU5E7BEH1DUAMLJN136AIVR" localSheetId="4" hidden="1">diszkrét-[1]hier!$A$3:$B$8</definedName>
    <definedName name="BExZMMU5E7BEH1DUAMLJN136AIVR" localSheetId="1" hidden="1">diszkrét-[1]hier!$A$3:$B$8</definedName>
    <definedName name="BExZMMU5E7BEH1DUAMLJN136AIVR" localSheetId="2" hidden="1">diszkrét-[1]hier!$A$3:$B$8</definedName>
    <definedName name="BExZMMU5E7BEH1DUAMLJN136AIVR" localSheetId="5" hidden="1">diszkrét-[1]hier!$A$3:$B$8</definedName>
    <definedName name="BExZMMU5E7BEH1DUAMLJN136AIVR" localSheetId="3" hidden="1">diszkrét-[1]hier!$A$3:$B$8</definedName>
    <definedName name="BExZMMU5E7BEH1DUAMLJN136AIVR" hidden="1">diszkrét-[1]hier!$A$3:$B$8</definedName>
    <definedName name="BExZNBPOQH38OAUWEIRXGV01LOG6" localSheetId="4" hidden="1">#REF!</definedName>
    <definedName name="BExZNBPOQH38OAUWEIRXGV01LOG6" localSheetId="1" hidden="1">#REF!</definedName>
    <definedName name="BExZNBPOQH38OAUWEIRXGV01LOG6" localSheetId="2" hidden="1">#REF!</definedName>
    <definedName name="BExZNBPOQH38OAUWEIRXGV01LOG6" localSheetId="5" hidden="1">#REF!</definedName>
    <definedName name="BExZNBPOQH38OAUWEIRXGV01LOG6" localSheetId="3" hidden="1">#REF!</definedName>
    <definedName name="BExZNBPOQH38OAUWEIRXGV01LOG6" hidden="1">#REF!</definedName>
    <definedName name="BExZNS1NMXDPZK6KHA1DTWS3FCIK" localSheetId="4" hidden="1">#REF!</definedName>
    <definedName name="BExZNS1NMXDPZK6KHA1DTWS3FCIK" localSheetId="1" hidden="1">#REF!</definedName>
    <definedName name="BExZNS1NMXDPZK6KHA1DTWS3FCIK" localSheetId="3" hidden="1">#REF!</definedName>
    <definedName name="BExZNS1NMXDPZK6KHA1DTWS3FCIK" hidden="1">#REF!</definedName>
    <definedName name="BExZNTP294GZUBY6QV78EWVNZD54" localSheetId="4" hidden="1">halmozott-[1]hier!$A$10:$B$17</definedName>
    <definedName name="BExZNTP294GZUBY6QV78EWVNZD54" localSheetId="1" hidden="1">halmozott-[1]hier!$A$10:$B$17</definedName>
    <definedName name="BExZNTP294GZUBY6QV78EWVNZD54" localSheetId="2" hidden="1">halmozott-[1]hier!$A$10:$B$17</definedName>
    <definedName name="BExZNTP294GZUBY6QV78EWVNZD54" localSheetId="5" hidden="1">halmozott-[1]hier!$A$10:$B$17</definedName>
    <definedName name="BExZNTP294GZUBY6QV78EWVNZD54" localSheetId="3" hidden="1">halmozott-[1]hier!$A$10:$B$17</definedName>
    <definedName name="BExZNTP294GZUBY6QV78EWVNZD54" hidden="1">halmozott-[1]hier!$A$10:$B$17</definedName>
    <definedName name="BExZO2J9XD2X81DJU4DJAAK168A4" localSheetId="4" hidden="1">#REF!</definedName>
    <definedName name="BExZO2J9XD2X81DJU4DJAAK168A4" localSheetId="1" hidden="1">#REF!</definedName>
    <definedName name="BExZO2J9XD2X81DJU4DJAAK168A4" localSheetId="2" hidden="1">#REF!</definedName>
    <definedName name="BExZO2J9XD2X81DJU4DJAAK168A4" localSheetId="5" hidden="1">#REF!</definedName>
    <definedName name="BExZO2J9XD2X81DJU4DJAAK168A4" localSheetId="3" hidden="1">#REF!</definedName>
    <definedName name="BExZO2J9XD2X81DJU4DJAAK168A4" hidden="1">#REF!</definedName>
    <definedName name="BExZOJBIA57E5S6N135YIUDF17P7" localSheetId="4" hidden="1">#REF!</definedName>
    <definedName name="BExZOJBIA57E5S6N135YIUDF17P7" localSheetId="1" hidden="1">#REF!</definedName>
    <definedName name="BExZOJBIA57E5S6N135YIUDF17P7" localSheetId="3" hidden="1">#REF!</definedName>
    <definedName name="BExZOJBIA57E5S6N135YIUDF17P7" hidden="1">#REF!</definedName>
    <definedName name="BExZPC8MKPKIR56SQ0YE0VDFVBSP" localSheetId="4" hidden="1">diszkrét-[1]hier!$A$3:$B$8</definedName>
    <definedName name="BExZPC8MKPKIR56SQ0YE0VDFVBSP" localSheetId="1" hidden="1">diszkrét-[1]hier!$A$3:$B$8</definedName>
    <definedName name="BExZPC8MKPKIR56SQ0YE0VDFVBSP" localSheetId="2" hidden="1">diszkrét-[1]hier!$A$3:$B$8</definedName>
    <definedName name="BExZPC8MKPKIR56SQ0YE0VDFVBSP" localSheetId="5" hidden="1">diszkrét-[1]hier!$A$3:$B$8</definedName>
    <definedName name="BExZPC8MKPKIR56SQ0YE0VDFVBSP" localSheetId="3" hidden="1">diszkrét-[1]hier!$A$3:$B$8</definedName>
    <definedName name="BExZPC8MKPKIR56SQ0YE0VDFVBSP" hidden="1">diszkrét-[1]hier!$A$3:$B$8</definedName>
    <definedName name="BExZPCE2LE2C65290QTLNLTX298X" localSheetId="4" hidden="1">#REF!</definedName>
    <definedName name="BExZPCE2LE2C65290QTLNLTX298X" localSheetId="1" hidden="1">#REF!</definedName>
    <definedName name="BExZPCE2LE2C65290QTLNLTX298X" localSheetId="2" hidden="1">#REF!</definedName>
    <definedName name="BExZPCE2LE2C65290QTLNLTX298X" localSheetId="5" hidden="1">#REF!</definedName>
    <definedName name="BExZPCE2LE2C65290QTLNLTX298X" localSheetId="3" hidden="1">#REF!</definedName>
    <definedName name="BExZPCE2LE2C65290QTLNLTX298X" hidden="1">#REF!</definedName>
    <definedName name="BExZPCJF0IFWP29Z828PRSWP0E2M" localSheetId="4" hidden="1">#REF!</definedName>
    <definedName name="BExZPCJF0IFWP29Z828PRSWP0E2M" localSheetId="1" hidden="1">#REF!</definedName>
    <definedName name="BExZPCJF0IFWP29Z828PRSWP0E2M" localSheetId="3" hidden="1">#REF!</definedName>
    <definedName name="BExZPCJF0IFWP29Z828PRSWP0E2M" hidden="1">#REF!</definedName>
    <definedName name="BExZQRC5UM1RUMK80LO3UDA9C44S" localSheetId="4" hidden="1">#REF!</definedName>
    <definedName name="BExZQRC5UM1RUMK80LO3UDA9C44S" localSheetId="1" hidden="1">#REF!</definedName>
    <definedName name="BExZQRC5UM1RUMK80LO3UDA9C44S" localSheetId="3" hidden="1">#REF!</definedName>
    <definedName name="BExZQRC5UM1RUMK80LO3UDA9C44S" hidden="1">#REF!</definedName>
    <definedName name="BExZR24LOYOM8LZ6BP5G85OZ8URG" localSheetId="1" hidden="1">#REF!</definedName>
    <definedName name="BExZR24LOYOM8LZ6BP5G85OZ8URG" localSheetId="3" hidden="1">#REF!</definedName>
    <definedName name="BExZR24LOYOM8LZ6BP5G85OZ8URG" hidden="1">#REF!</definedName>
    <definedName name="BExZR5VDP3TVF2BY6Z780PWY97MQ" localSheetId="4" hidden="1">diszkrét-[1]hier!$A$10:$B$18</definedName>
    <definedName name="BExZR5VDP3TVF2BY6Z780PWY97MQ" localSheetId="1" hidden="1">diszkrét-[1]hier!$A$10:$B$18</definedName>
    <definedName name="BExZR5VDP3TVF2BY6Z780PWY97MQ" localSheetId="2" hidden="1">diszkrét-[1]hier!$A$10:$B$18</definedName>
    <definedName name="BExZR5VDP3TVF2BY6Z780PWY97MQ" localSheetId="5" hidden="1">diszkrét-[1]hier!$A$10:$B$18</definedName>
    <definedName name="BExZR5VDP3TVF2BY6Z780PWY97MQ" localSheetId="3" hidden="1">diszkrét-[1]hier!$A$10:$B$18</definedName>
    <definedName name="BExZR5VDP3TVF2BY6Z780PWY97MQ" hidden="1">diszkrét-[1]hier!$A$10:$B$18</definedName>
    <definedName name="BExZR6BNB70M4TD3MIQ1JM03E15I" localSheetId="4" hidden="1">#REF!</definedName>
    <definedName name="BExZR6BNB70M4TD3MIQ1JM03E15I" localSheetId="1" hidden="1">#REF!</definedName>
    <definedName name="BExZR6BNB70M4TD3MIQ1JM03E15I" localSheetId="2" hidden="1">#REF!</definedName>
    <definedName name="BExZR6BNB70M4TD3MIQ1JM03E15I" localSheetId="5" hidden="1">#REF!</definedName>
    <definedName name="BExZR6BNB70M4TD3MIQ1JM03E15I" localSheetId="3" hidden="1">#REF!</definedName>
    <definedName name="BExZR6BNB70M4TD3MIQ1JM03E15I" hidden="1">#REF!</definedName>
    <definedName name="BExZR6BO5HSJSDYAJQ7BXZR0R2AE" localSheetId="4" hidden="1">diszkrét-[1]hier!$A$3:$B$8</definedName>
    <definedName name="BExZR6BO5HSJSDYAJQ7BXZR0R2AE" localSheetId="1" hidden="1">diszkrét-[1]hier!$A$3:$B$8</definedName>
    <definedName name="BExZR6BO5HSJSDYAJQ7BXZR0R2AE" localSheetId="2" hidden="1">diszkrét-[1]hier!$A$3:$B$8</definedName>
    <definedName name="BExZR6BO5HSJSDYAJQ7BXZR0R2AE" localSheetId="5" hidden="1">diszkrét-[1]hier!$A$3:$B$8</definedName>
    <definedName name="BExZR6BO5HSJSDYAJQ7BXZR0R2AE" localSheetId="3" hidden="1">diszkrét-[1]hier!$A$3:$B$8</definedName>
    <definedName name="BExZR6BO5HSJSDYAJQ7BXZR0R2AE" hidden="1">diszkrét-[1]hier!$A$3:$B$8</definedName>
    <definedName name="BExZTX841594Z3BCBWKOWD341213" localSheetId="4" hidden="1">#REF!</definedName>
    <definedName name="BExZTX841594Z3BCBWKOWD341213" localSheetId="1" hidden="1">#REF!</definedName>
    <definedName name="BExZTX841594Z3BCBWKOWD341213" localSheetId="2" hidden="1">#REF!</definedName>
    <definedName name="BExZTX841594Z3BCBWKOWD341213" localSheetId="5" hidden="1">#REF!</definedName>
    <definedName name="BExZTX841594Z3BCBWKOWD341213" localSheetId="3" hidden="1">#REF!</definedName>
    <definedName name="BExZTX841594Z3BCBWKOWD341213" hidden="1">#REF!</definedName>
    <definedName name="BExZU6NVFDPJ31XP5EUWPJ3ZDJ0F" localSheetId="4" hidden="1">#REF!</definedName>
    <definedName name="BExZU6NVFDPJ31XP5EUWPJ3ZDJ0F" localSheetId="1" hidden="1">#REF!</definedName>
    <definedName name="BExZU6NVFDPJ31XP5EUWPJ3ZDJ0F" localSheetId="3" hidden="1">#REF!</definedName>
    <definedName name="BExZU6NVFDPJ31XP5EUWPJ3ZDJ0F" hidden="1">#REF!</definedName>
    <definedName name="BExZUON8C9MH67WLD4TRQXI40JSH" localSheetId="4" hidden="1">#REF!</definedName>
    <definedName name="BExZUON8C9MH67WLD4TRQXI40JSH" localSheetId="1" hidden="1">#REF!</definedName>
    <definedName name="BExZUON8C9MH67WLD4TRQXI40JSH" localSheetId="3" hidden="1">#REF!</definedName>
    <definedName name="BExZUON8C9MH67WLD4TRQXI40JSH" hidden="1">#REF!</definedName>
    <definedName name="BExZUUSIDZZ6E5NG9SKG0A0LIHWT" localSheetId="1" hidden="1">#REF!</definedName>
    <definedName name="BExZUUSIDZZ6E5NG9SKG0A0LIHWT" localSheetId="3" hidden="1">#REF!</definedName>
    <definedName name="BExZUUSIDZZ6E5NG9SKG0A0LIHWT" hidden="1">#REF!</definedName>
    <definedName name="BExZV4OL4EWBCUQ5Y97GWKSLEWBK" localSheetId="1" hidden="1">#REF!</definedName>
    <definedName name="BExZV4OL4EWBCUQ5Y97GWKSLEWBK" localSheetId="3" hidden="1">#REF!</definedName>
    <definedName name="BExZV4OL4EWBCUQ5Y97GWKSLEWBK" hidden="1">#REF!</definedName>
    <definedName name="BExZVEF6NWFA5NX5QCSAMA28Q2PG" localSheetId="1" hidden="1">#REF!</definedName>
    <definedName name="BExZVEF6NWFA5NX5QCSAMA28Q2PG" localSheetId="3" hidden="1">#REF!</definedName>
    <definedName name="BExZVEF6NWFA5NX5QCSAMA28Q2PG" hidden="1">#REF!</definedName>
    <definedName name="BExZVJ7TPD5RHA62BOIWJCS1CJVD" localSheetId="1" hidden="1">#REF!</definedName>
    <definedName name="BExZVJ7TPD5RHA62BOIWJCS1CJVD" localSheetId="3" hidden="1">#REF!</definedName>
    <definedName name="BExZVJ7TPD5RHA62BOIWJCS1CJVD" hidden="1">#REF!</definedName>
    <definedName name="BExZVULSVMOUWM5WQY34P7G0Z7JA" localSheetId="1" hidden="1">#REF!</definedName>
    <definedName name="BExZVULSVMOUWM5WQY34P7G0Z7JA" localSheetId="3" hidden="1">#REF!</definedName>
    <definedName name="BExZVULSVMOUWM5WQY34P7G0Z7JA" hidden="1">#REF!</definedName>
    <definedName name="BExZWEJ8TLETU0BTU51BYT3X1FAH" localSheetId="4" hidden="1">halmozott-[1]hier!$A$20:$U$491</definedName>
    <definedName name="BExZWEJ8TLETU0BTU51BYT3X1FAH" localSheetId="1" hidden="1">halmozott-[1]hier!$A$20:$U$491</definedName>
    <definedName name="BExZWEJ8TLETU0BTU51BYT3X1FAH" localSheetId="2" hidden="1">halmozott-[1]hier!$A$20:$U$491</definedName>
    <definedName name="BExZWEJ8TLETU0BTU51BYT3X1FAH" localSheetId="5" hidden="1">halmozott-[1]hier!$A$20:$U$491</definedName>
    <definedName name="BExZWEJ8TLETU0BTU51BYT3X1FAH" localSheetId="3" hidden="1">halmozott-[1]hier!$A$20:$U$491</definedName>
    <definedName name="BExZWEJ8TLETU0BTU51BYT3X1FAH" hidden="1">halmozott-[1]hier!$A$20:$U$491</definedName>
    <definedName name="BExZWZNSOEMP2CSCWMM4D8285J71" localSheetId="4" hidden="1">#REF!</definedName>
    <definedName name="BExZWZNSOEMP2CSCWMM4D8285J71" localSheetId="1" hidden="1">#REF!</definedName>
    <definedName name="BExZWZNSOEMP2CSCWMM4D8285J71" localSheetId="2" hidden="1">#REF!</definedName>
    <definedName name="BExZWZNSOEMP2CSCWMM4D8285J71" localSheetId="5" hidden="1">#REF!</definedName>
    <definedName name="BExZWZNSOEMP2CSCWMM4D8285J71" localSheetId="3" hidden="1">#REF!</definedName>
    <definedName name="BExZWZNSOEMP2CSCWMM4D8285J71" hidden="1">#REF!</definedName>
    <definedName name="BExZXVKZYXUC12W06QY0FAHWNC01" localSheetId="4" hidden="1">#REF!</definedName>
    <definedName name="BExZXVKZYXUC12W06QY0FAHWNC01" localSheetId="1" hidden="1">#REF!</definedName>
    <definedName name="BExZXVKZYXUC12W06QY0FAHWNC01" localSheetId="3" hidden="1">#REF!</definedName>
    <definedName name="BExZXVKZYXUC12W06QY0FAHWNC01" hidden="1">#REF!</definedName>
    <definedName name="BExZY1FAPJ68YAE6I7UNTCZ32DMT" localSheetId="4" hidden="1">#REF!</definedName>
    <definedName name="BExZY1FAPJ68YAE6I7UNTCZ32DMT" localSheetId="1" hidden="1">#REF!</definedName>
    <definedName name="BExZY1FAPJ68YAE6I7UNTCZ32DMT" localSheetId="3" hidden="1">#REF!</definedName>
    <definedName name="BExZY1FAPJ68YAE6I7UNTCZ32DMT" hidden="1">#REF!</definedName>
    <definedName name="BExZZ84RA67NNGZQAI1XQMC6KLMJ" localSheetId="1" hidden="1">#REF!</definedName>
    <definedName name="BExZZ84RA67NNGZQAI1XQMC6KLMJ" localSheetId="3" hidden="1">#REF!</definedName>
    <definedName name="BExZZ84RA67NNGZQAI1XQMC6KLMJ" hidden="1">#REF!</definedName>
    <definedName name="BExZZCBSVZ7EMXYAWJCW9RM421KE" localSheetId="1" hidden="1">#REF!</definedName>
    <definedName name="BExZZCBSVZ7EMXYAWJCW9RM421KE" localSheetId="3" hidden="1">#REF!</definedName>
    <definedName name="BExZZCBSVZ7EMXYAWJCW9RM421KE" hidden="1">#REF!</definedName>
    <definedName name="BExZZI0SG98RRRHSRDCFHZHBXDB9" localSheetId="1" hidden="1">#REF!</definedName>
    <definedName name="BExZZI0SG98RRRHSRDCFHZHBXDB9" localSheetId="3" hidden="1">#REF!</definedName>
    <definedName name="BExZZI0SG98RRRHSRDCFHZHBXDB9" hidden="1">#REF!</definedName>
    <definedName name="BExZZR5ZWPDEAM4T74DQMCBFTVNS" localSheetId="1" hidden="1">#REF!</definedName>
    <definedName name="BExZZR5ZWPDEAM4T74DQMCBFTVNS" localSheetId="3" hidden="1">#REF!</definedName>
    <definedName name="BExZZR5ZWPDEAM4T74DQMCBFTVNS" hidden="1">#REF!</definedName>
    <definedName name="BExZS3QMAMKIH5W6UFIHOLSGUGS6" localSheetId="1" hidden="1">#REF!</definedName>
    <definedName name="BExZS3QMAMKIH5W6UFIHOLSGUGS6" localSheetId="3" hidden="1">#REF!</definedName>
    <definedName name="BExZS3QMAMKIH5W6UFIHOLSGUGS6" hidden="1">#REF!</definedName>
    <definedName name="BExZSIVFIFLT85K7Q7493773AGEY" localSheetId="1" hidden="1">#REF!</definedName>
    <definedName name="BExZSIVFIFLT85K7Q7493773AGEY" localSheetId="3" hidden="1">#REF!</definedName>
    <definedName name="BExZSIVFIFLT85K7Q7493773AGEY" hidden="1">#REF!</definedName>
    <definedName name="BExZSVM298GP5K9Z7J5EU53DTMJG" localSheetId="4" hidden="1">HR riport - HR [3]Report!$G$6:$H$6</definedName>
    <definedName name="BExZSVM298GP5K9Z7J5EU53DTMJG" localSheetId="1" hidden="1">HR riport - HR [3]Report!$G$6:$H$6</definedName>
    <definedName name="BExZSVM298GP5K9Z7J5EU53DTMJG" localSheetId="2" hidden="1">HR riport - HR [3]Report!$G$6:$H$6</definedName>
    <definedName name="BExZSVM298GP5K9Z7J5EU53DTMJG" localSheetId="5" hidden="1">HR riport - HR [3]Report!$G$6:$H$6</definedName>
    <definedName name="BExZSVM298GP5K9Z7J5EU53DTMJG" localSheetId="3" hidden="1">HR riport - HR [3]Report!$G$6:$H$6</definedName>
    <definedName name="BExZSVM298GP5K9Z7J5EU53DTMJG" hidden="1">HR riport - HR [3]Report!$G$6:$H$6</definedName>
    <definedName name="FEJ_EXECUTIVESUMM" localSheetId="4">#REF!</definedName>
    <definedName name="FEJ_EXECUTIVESUMM" localSheetId="1">#REF!</definedName>
    <definedName name="FEJ_EXECUTIVESUMM" localSheetId="2">#REF!</definedName>
    <definedName name="FEJ_EXECUTIVESUMM" localSheetId="5">#REF!</definedName>
    <definedName name="FEJ_EXECUTIVESUMM" localSheetId="3">#REF!</definedName>
    <definedName name="FEJ_EXECUTIVESUMM">#REF!</definedName>
    <definedName name="FEJ_UJ" localSheetId="4">#REF!</definedName>
    <definedName name="FEJ_UJ" localSheetId="1">#REF!</definedName>
    <definedName name="FEJ_UJ" localSheetId="3">#REF!</definedName>
    <definedName name="FEJ_UJ">#REF!</definedName>
    <definedName name="gfdfgd" localSheetId="4">#REF!</definedName>
    <definedName name="gfdfgd" localSheetId="1">#REF!</definedName>
    <definedName name="gfdfgd" localSheetId="3">#REF!</definedName>
    <definedName name="gfdfgd">#REF!</definedName>
    <definedName name="j" localSheetId="1">#REF!</definedName>
    <definedName name="j" localSheetId="3">#REF!</definedName>
    <definedName name="j">#REF!</definedName>
    <definedName name="list" localSheetId="1">#REF!</definedName>
    <definedName name="list" localSheetId="3">#REF!</definedName>
    <definedName name="list">#REF!</definedName>
    <definedName name="list2" localSheetId="1">#REF!</definedName>
    <definedName name="list2" localSheetId="3">#REF!</definedName>
    <definedName name="list2">#REF!</definedName>
    <definedName name="list3" localSheetId="1">#REF!</definedName>
    <definedName name="list3" localSheetId="3">#REF!</definedName>
    <definedName name="list3">#REF!</definedName>
    <definedName name="list4" localSheetId="1">#REF!</definedName>
    <definedName name="list4" localSheetId="3">#REF!</definedName>
    <definedName name="list4">#REF!</definedName>
    <definedName name="lista2" localSheetId="1">#REF!</definedName>
    <definedName name="lista2" localSheetId="3">#REF!</definedName>
    <definedName name="lista2">#REF!</definedName>
    <definedName name="listeco" localSheetId="1">#REF!</definedName>
    <definedName name="listeco" localSheetId="3">#REF!</definedName>
    <definedName name="listeco">#REF!</definedName>
    <definedName name="listenv" localSheetId="1">#REF!</definedName>
    <definedName name="listenv" localSheetId="3">#REF!</definedName>
    <definedName name="listenv">#REF!</definedName>
    <definedName name="listsoc" localSheetId="1">#REF!</definedName>
    <definedName name="listsoc" localSheetId="3">#REF!</definedName>
    <definedName name="listsoc">#REF!</definedName>
    <definedName name="UJ" localSheetId="1">#REF!</definedName>
    <definedName name="UJ" localSheetId="3">#REF!</definedName>
    <definedName name="UJ">#REF!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6" l="1"/>
  <c r="I11" i="6"/>
  <c r="I10" i="6"/>
  <c r="I9" i="6"/>
  <c r="I8" i="6"/>
  <c r="I7" i="6"/>
  <c r="I6" i="6"/>
  <c r="I5" i="6"/>
  <c r="I84" i="5" l="1"/>
  <c r="I83" i="5"/>
  <c r="I82" i="5"/>
  <c r="I81" i="5"/>
  <c r="I79" i="5"/>
  <c r="I78" i="5"/>
  <c r="I77" i="5"/>
  <c r="I76" i="5"/>
  <c r="I72" i="5"/>
  <c r="I71" i="5"/>
  <c r="I70" i="5"/>
  <c r="I69" i="5"/>
  <c r="I68" i="5"/>
  <c r="I67" i="5"/>
  <c r="I66" i="5"/>
  <c r="I65" i="5"/>
  <c r="I64" i="5"/>
  <c r="I63" i="5"/>
  <c r="I62" i="5"/>
  <c r="I61" i="5"/>
  <c r="I60" i="5"/>
  <c r="I59" i="5"/>
  <c r="I58" i="5"/>
  <c r="I55" i="5"/>
  <c r="H49" i="5"/>
  <c r="G49" i="5"/>
  <c r="F49" i="5"/>
  <c r="E49" i="5"/>
  <c r="H45" i="5"/>
  <c r="G45" i="5"/>
  <c r="F45" i="5"/>
  <c r="E45" i="5"/>
  <c r="H37" i="5"/>
  <c r="G37" i="5"/>
  <c r="F37" i="5"/>
  <c r="E37" i="5"/>
  <c r="H33" i="5"/>
  <c r="G33" i="5"/>
  <c r="F33" i="5"/>
  <c r="E33" i="5"/>
  <c r="H29" i="5"/>
  <c r="G29" i="5"/>
  <c r="F29" i="5"/>
  <c r="E29" i="5"/>
  <c r="H25" i="5"/>
  <c r="G25" i="5"/>
  <c r="F25" i="5"/>
  <c r="E25" i="5"/>
  <c r="H21" i="5"/>
  <c r="G21" i="5"/>
  <c r="F21" i="5"/>
  <c r="E21" i="5"/>
  <c r="I17" i="5"/>
  <c r="H17" i="5"/>
  <c r="G17" i="5"/>
  <c r="F17" i="5"/>
  <c r="E17" i="5"/>
  <c r="I5" i="5"/>
  <c r="K452" i="4" l="1"/>
  <c r="K451" i="4"/>
  <c r="K450" i="4"/>
  <c r="K449" i="4"/>
  <c r="K448" i="4"/>
  <c r="K447" i="4"/>
  <c r="K446" i="4"/>
  <c r="K445" i="4"/>
  <c r="K444" i="4"/>
  <c r="K442" i="4"/>
  <c r="K441" i="4"/>
  <c r="K440" i="4"/>
  <c r="K439" i="4"/>
  <c r="K438" i="4"/>
  <c r="K437" i="4"/>
  <c r="K436" i="4"/>
  <c r="K435" i="4"/>
  <c r="K434" i="4"/>
  <c r="K432" i="4"/>
  <c r="K431" i="4"/>
  <c r="K430" i="4"/>
  <c r="K429" i="4"/>
  <c r="K428" i="4"/>
  <c r="K427" i="4"/>
  <c r="K426" i="4"/>
  <c r="K425" i="4"/>
  <c r="K424" i="4"/>
  <c r="K422" i="4"/>
  <c r="K421" i="4"/>
  <c r="K420" i="4"/>
  <c r="K419" i="4"/>
  <c r="K418" i="4"/>
  <c r="K417" i="4"/>
  <c r="K416" i="4"/>
  <c r="K415" i="4"/>
  <c r="K414" i="4"/>
  <c r="K376" i="4"/>
  <c r="K375" i="4"/>
  <c r="K371" i="4"/>
  <c r="K370" i="4"/>
  <c r="K369" i="4"/>
  <c r="K368" i="4"/>
  <c r="K367" i="4"/>
  <c r="K365" i="4"/>
  <c r="K364" i="4"/>
  <c r="K363" i="4"/>
  <c r="K362" i="4"/>
  <c r="K361" i="4"/>
  <c r="K359" i="4"/>
  <c r="K358" i="4"/>
  <c r="K357" i="4"/>
  <c r="K356" i="4"/>
  <c r="K355" i="4"/>
  <c r="K353" i="4"/>
  <c r="K352" i="4"/>
  <c r="K351" i="4"/>
  <c r="K350" i="4"/>
  <c r="K349" i="4"/>
  <c r="K347" i="4"/>
  <c r="K346" i="4"/>
  <c r="K345" i="4"/>
  <c r="K344" i="4"/>
  <c r="K343" i="4"/>
  <c r="K339" i="4"/>
  <c r="K336" i="4"/>
  <c r="K333" i="4"/>
  <c r="K330" i="4"/>
  <c r="K327" i="4"/>
  <c r="K325" i="4"/>
  <c r="K324" i="4"/>
  <c r="K322" i="4"/>
  <c r="K321" i="4"/>
  <c r="K320" i="4"/>
  <c r="K319" i="4"/>
  <c r="K318" i="4"/>
  <c r="K317" i="4"/>
  <c r="K316" i="4"/>
  <c r="K300" i="4"/>
  <c r="K267" i="4"/>
  <c r="K262" i="4"/>
  <c r="K261" i="4"/>
  <c r="K260" i="4"/>
  <c r="K259" i="4"/>
  <c r="K256" i="4"/>
  <c r="K255" i="4"/>
  <c r="K254" i="4"/>
  <c r="K253" i="4"/>
  <c r="K252" i="4"/>
  <c r="K250" i="4"/>
  <c r="K249" i="4"/>
  <c r="K248" i="4"/>
  <c r="K247" i="4"/>
  <c r="K246" i="4"/>
  <c r="K243" i="4"/>
  <c r="K242" i="4"/>
  <c r="K241" i="4"/>
  <c r="K240" i="4"/>
  <c r="K239" i="4"/>
  <c r="K225" i="4"/>
  <c r="K224" i="4"/>
  <c r="K223" i="4"/>
  <c r="K222" i="4"/>
  <c r="K221" i="4"/>
  <c r="K220" i="4"/>
  <c r="K206" i="4"/>
  <c r="K205" i="4"/>
  <c r="K204" i="4"/>
  <c r="K203" i="4"/>
  <c r="K202" i="4"/>
  <c r="K201" i="4"/>
  <c r="K200" i="4"/>
  <c r="K199" i="4"/>
  <c r="K196" i="4"/>
  <c r="K197" i="4" s="1"/>
  <c r="K194" i="4"/>
  <c r="K193" i="4"/>
  <c r="K191" i="4"/>
  <c r="K190" i="4"/>
  <c r="K189" i="4"/>
  <c r="K176" i="4"/>
  <c r="K175" i="4"/>
  <c r="K172" i="4" s="1"/>
  <c r="K174" i="4"/>
  <c r="K173" i="4"/>
  <c r="K171" i="4"/>
  <c r="K170" i="4"/>
  <c r="K168" i="4"/>
  <c r="K167" i="4"/>
  <c r="K165" i="4"/>
  <c r="K164" i="4"/>
  <c r="K163" i="4"/>
  <c r="K161" i="4"/>
  <c r="K160" i="4"/>
  <c r="K159" i="4"/>
  <c r="K158" i="4"/>
  <c r="K157" i="4"/>
  <c r="K155" i="4"/>
  <c r="K154" i="4"/>
  <c r="K153" i="4"/>
  <c r="K152" i="4"/>
  <c r="K151" i="4"/>
  <c r="K150" i="4"/>
  <c r="K149" i="4"/>
  <c r="K148" i="4"/>
  <c r="K147" i="4"/>
  <c r="K146" i="4"/>
  <c r="K145" i="4"/>
  <c r="K144" i="4"/>
  <c r="K143" i="4"/>
  <c r="K142" i="4"/>
  <c r="K141" i="4"/>
  <c r="K140" i="4"/>
  <c r="K138" i="4"/>
  <c r="K137" i="4"/>
  <c r="K136" i="4"/>
  <c r="K135" i="4"/>
  <c r="K134" i="4"/>
  <c r="K133" i="4"/>
  <c r="K132" i="4"/>
  <c r="K131" i="4"/>
  <c r="K130" i="4"/>
  <c r="K37" i="4"/>
  <c r="K36" i="4"/>
  <c r="K35" i="4"/>
  <c r="K34" i="4"/>
  <c r="K33" i="4"/>
  <c r="K32" i="4"/>
  <c r="K30" i="4"/>
  <c r="K29" i="4"/>
  <c r="K28" i="4"/>
  <c r="K27" i="4"/>
  <c r="K26" i="4"/>
  <c r="K25" i="4"/>
  <c r="K24" i="4"/>
  <c r="K23" i="4"/>
  <c r="K22" i="4"/>
  <c r="K21" i="4"/>
  <c r="K20" i="4"/>
  <c r="K19" i="4"/>
  <c r="K18" i="4"/>
  <c r="K17" i="4"/>
  <c r="K16" i="4"/>
  <c r="K13" i="4"/>
  <c r="K12" i="4"/>
  <c r="K14" i="4" s="1"/>
  <c r="K11" i="4"/>
  <c r="K10" i="4"/>
  <c r="K9" i="4"/>
  <c r="K8" i="4"/>
  <c r="K7" i="4"/>
  <c r="K6" i="4"/>
  <c r="K5" i="4"/>
  <c r="K169" i="4" l="1"/>
  <c r="I126" i="3"/>
  <c r="I125" i="3"/>
  <c r="I124" i="3"/>
  <c r="I123" i="3"/>
  <c r="I122" i="3"/>
  <c r="I118" i="3"/>
  <c r="H118" i="3"/>
  <c r="I117" i="3"/>
  <c r="I116" i="3"/>
  <c r="I115" i="3"/>
  <c r="I111" i="3"/>
  <c r="I110" i="3"/>
  <c r="I109" i="3"/>
  <c r="I108" i="3"/>
  <c r="I107" i="3"/>
  <c r="I106" i="3"/>
  <c r="I105" i="3"/>
  <c r="I104" i="3"/>
  <c r="I103" i="3"/>
  <c r="I102" i="3"/>
  <c r="I100" i="3"/>
  <c r="I99" i="3"/>
  <c r="I98" i="3"/>
  <c r="I97" i="3"/>
  <c r="I96" i="3"/>
  <c r="I95" i="3"/>
  <c r="I94" i="3"/>
  <c r="I93" i="3"/>
  <c r="I92" i="3"/>
  <c r="I91" i="3"/>
  <c r="I90" i="3"/>
  <c r="I89" i="3"/>
  <c r="I88" i="3"/>
  <c r="I87" i="3"/>
  <c r="I86" i="3"/>
  <c r="I85" i="3"/>
  <c r="I84" i="3"/>
  <c r="I83" i="3"/>
  <c r="I80" i="3"/>
  <c r="I79" i="3"/>
  <c r="I78" i="3"/>
  <c r="I77" i="3"/>
  <c r="I74" i="3"/>
  <c r="I73" i="3"/>
  <c r="I72" i="3"/>
  <c r="I70" i="3"/>
  <c r="I69" i="3"/>
  <c r="I68" i="3"/>
  <c r="I67" i="3"/>
  <c r="I66" i="3"/>
  <c r="I65" i="3"/>
  <c r="I63" i="3"/>
  <c r="I62" i="3"/>
  <c r="I61" i="3"/>
  <c r="I60" i="3"/>
  <c r="I59" i="3"/>
  <c r="I58" i="3"/>
  <c r="I57" i="3"/>
  <c r="I56" i="3"/>
  <c r="I55" i="3"/>
  <c r="I54" i="3"/>
  <c r="I53" i="3"/>
  <c r="I52" i="3"/>
  <c r="I51" i="3"/>
  <c r="I50" i="3"/>
  <c r="I49" i="3"/>
  <c r="I48" i="3"/>
  <c r="I47" i="3"/>
  <c r="I46" i="3"/>
  <c r="I45" i="3"/>
  <c r="I43" i="3"/>
  <c r="I42" i="3"/>
  <c r="I41" i="3"/>
  <c r="I40" i="3"/>
  <c r="I39" i="3"/>
  <c r="I36" i="3"/>
  <c r="I35" i="3"/>
  <c r="I33" i="3"/>
  <c r="I32" i="3"/>
  <c r="I29" i="3"/>
  <c r="I28" i="3"/>
  <c r="I26" i="3"/>
  <c r="I25" i="3"/>
  <c r="I6" i="3"/>
  <c r="I101" i="3" l="1"/>
  <c r="I71" i="3"/>
  <c r="I222" i="2"/>
  <c r="I221" i="2"/>
  <c r="I220" i="2"/>
  <c r="I219" i="2"/>
  <c r="I218" i="2"/>
  <c r="I217" i="2"/>
  <c r="I216" i="2"/>
  <c r="I215" i="2"/>
  <c r="I212" i="2"/>
  <c r="I211" i="2"/>
  <c r="I210" i="2"/>
  <c r="I209" i="2"/>
  <c r="I208" i="2"/>
  <c r="I207" i="2"/>
  <c r="I206" i="2"/>
  <c r="I205" i="2"/>
  <c r="I204" i="2"/>
  <c r="I203" i="2"/>
  <c r="I202" i="2"/>
  <c r="I201" i="2"/>
  <c r="I198" i="2"/>
  <c r="I197" i="2"/>
  <c r="I196" i="2"/>
  <c r="I195" i="2" s="1"/>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H84" i="2"/>
  <c r="G84" i="2"/>
  <c r="F84" i="2"/>
  <c r="I82" i="2"/>
  <c r="I80" i="2"/>
  <c r="I79" i="2"/>
  <c r="I78" i="2"/>
  <c r="I77" i="2"/>
  <c r="I76" i="2"/>
  <c r="I75" i="2"/>
  <c r="I74" i="2"/>
  <c r="I73" i="2"/>
  <c r="I72" i="2"/>
  <c r="I71" i="2"/>
  <c r="I70" i="2"/>
  <c r="I68" i="2"/>
  <c r="I67" i="2"/>
  <c r="I66" i="2"/>
  <c r="I65" i="2"/>
  <c r="I63" i="2"/>
  <c r="I62" i="2"/>
  <c r="I61" i="2"/>
  <c r="I59" i="2"/>
  <c r="I58" i="2"/>
  <c r="I57" i="2"/>
  <c r="I56" i="2"/>
  <c r="I55" i="2"/>
  <c r="I54" i="2"/>
  <c r="I52" i="2"/>
  <c r="I50" i="2"/>
  <c r="I48" i="2"/>
  <c r="I47" i="2"/>
  <c r="I46" i="2"/>
  <c r="I45" i="2"/>
  <c r="I44" i="2"/>
  <c r="I41" i="2"/>
  <c r="I40" i="2"/>
  <c r="I39" i="2"/>
  <c r="I37" i="2"/>
  <c r="I36" i="2"/>
  <c r="I35" i="2"/>
  <c r="I34" i="2"/>
  <c r="I33" i="2"/>
  <c r="I32" i="2"/>
  <c r="I31" i="2"/>
  <c r="I30" i="2"/>
  <c r="I29" i="2"/>
  <c r="I26" i="2"/>
  <c r="I25" i="2"/>
  <c r="I24" i="2"/>
  <c r="I23" i="2"/>
  <c r="I22" i="2"/>
  <c r="I21" i="2"/>
  <c r="I20" i="2"/>
  <c r="I19" i="2"/>
  <c r="I18" i="2"/>
  <c r="I17" i="2"/>
  <c r="I16" i="2"/>
  <c r="I15" i="2"/>
  <c r="I14" i="2"/>
  <c r="I13" i="2"/>
  <c r="I12" i="2"/>
  <c r="I11" i="2"/>
  <c r="I10" i="2"/>
  <c r="I9" i="2"/>
  <c r="I8" i="2"/>
  <c r="I7" i="2"/>
  <c r="I6" i="2"/>
  <c r="I5" i="2"/>
  <c r="I84" i="2" l="1"/>
  <c r="I42" i="2"/>
  <c r="I108" i="1"/>
  <c r="I107" i="1"/>
  <c r="I106" i="1"/>
  <c r="I105" i="1"/>
  <c r="I104" i="1"/>
  <c r="I103" i="1"/>
  <c r="I102" i="1"/>
  <c r="I101" i="1"/>
  <c r="I100" i="1"/>
  <c r="I99" i="1"/>
  <c r="I97" i="1"/>
  <c r="I96" i="1"/>
  <c r="I95" i="1"/>
  <c r="I94" i="1"/>
  <c r="I93" i="1"/>
  <c r="I91" i="1"/>
  <c r="I90" i="1"/>
  <c r="I89" i="1"/>
  <c r="I88" i="1"/>
  <c r="I87" i="1"/>
  <c r="I84" i="1"/>
  <c r="I83" i="1"/>
  <c r="I80" i="1"/>
  <c r="I79" i="1"/>
  <c r="I78" i="1"/>
  <c r="I77" i="1"/>
  <c r="I76" i="1"/>
  <c r="I75" i="1"/>
  <c r="I74" i="1"/>
  <c r="I73" i="1"/>
  <c r="I72" i="1"/>
  <c r="I71" i="1"/>
  <c r="I68" i="1"/>
  <c r="I67" i="1"/>
  <c r="I65" i="1"/>
  <c r="I64" i="1"/>
  <c r="I63" i="1"/>
  <c r="I62" i="1"/>
  <c r="I59" i="1"/>
  <c r="I58" i="1"/>
  <c r="I57" i="1"/>
  <c r="I55" i="1"/>
  <c r="I54" i="1"/>
  <c r="I53" i="1"/>
  <c r="I52" i="1"/>
  <c r="I51" i="1"/>
  <c r="I48" i="1"/>
  <c r="I47" i="1"/>
  <c r="I50" i="1" s="1"/>
  <c r="I27" i="1"/>
  <c r="H27" i="1"/>
  <c r="G27" i="1"/>
  <c r="I49" i="1" l="1"/>
  <c r="I60" i="1"/>
  <c r="I81" i="1"/>
</calcChain>
</file>

<file path=xl/sharedStrings.xml><?xml version="1.0" encoding="utf-8"?>
<sst xmlns="http://schemas.openxmlformats.org/spreadsheetml/2006/main" count="2543" uniqueCount="787">
  <si>
    <t>Sustainability - Climate Change</t>
  </si>
  <si>
    <r>
      <t>TOWARDS NET ZERO</t>
    </r>
    <r>
      <rPr>
        <b/>
        <vertAlign val="superscript"/>
        <sz val="11"/>
        <color rgb="FFFFFFFF"/>
        <rFont val="Calibri"/>
        <family val="2"/>
        <charset val="238"/>
      </rPr>
      <t>1</t>
    </r>
  </si>
  <si>
    <t>UNIT</t>
  </si>
  <si>
    <t>Total GHG emission of MOL Group (Scope 1 + Scope 2)
Reduce group-level Scope 1+2 emissions by 30% by 2030</t>
  </si>
  <si>
    <r>
      <t>million tonnes CO</t>
    </r>
    <r>
      <rPr>
        <b/>
        <vertAlign val="subscript"/>
        <sz val="10"/>
        <rFont val="Calibri"/>
        <family val="2"/>
        <charset val="238"/>
      </rPr>
      <t>2</t>
    </r>
    <r>
      <rPr>
        <b/>
        <sz val="10"/>
        <rFont val="Calibri"/>
        <family val="2"/>
        <charset val="238"/>
      </rPr>
      <t xml:space="preserve"> eq</t>
    </r>
  </si>
  <si>
    <t>Total GHG emission of Downstream (Scope 1 + Scope 2)
Downstream to reduce Scope 1+2 emissions by 20% by 2030</t>
  </si>
  <si>
    <r>
      <t>million tonnes CO</t>
    </r>
    <r>
      <rPr>
        <vertAlign val="subscript"/>
        <sz val="10"/>
        <rFont val="Calibri"/>
        <family val="2"/>
        <charset val="238"/>
      </rPr>
      <t>2</t>
    </r>
    <r>
      <rPr>
        <sz val="10"/>
        <rFont val="Calibri"/>
        <family val="2"/>
      </rPr>
      <t xml:space="preserve"> eq</t>
    </r>
  </si>
  <si>
    <t>Total GHG emission of Upstream (Scope 1 + Scope 2)
Upstream to reach net zero by 2030</t>
  </si>
  <si>
    <t>Total GHG emission of Consumer Services (Scope 1 + Scope 2)
Consumer Services to reach net zero by 2030</t>
  </si>
  <si>
    <t>Total Direct GHG (Scope 1) emission of MOL Group</t>
  </si>
  <si>
    <t>Total Indirect GHG (Scope 2) emission of MOL Group - Location based</t>
  </si>
  <si>
    <t>GREENHOUSE GAS EMISSIONS (GHG)</t>
  </si>
  <si>
    <t>ÜVEGHÁZHATÁSÚ GÁZOK (ÜHG)</t>
  </si>
  <si>
    <t>MÉRT.EGYS.</t>
  </si>
  <si>
    <t>Total Direct GHG (Scope 1)</t>
  </si>
  <si>
    <r>
      <t>million tonnes CO</t>
    </r>
    <r>
      <rPr>
        <b/>
        <vertAlign val="subscript"/>
        <sz val="10"/>
        <rFont val="Calibri"/>
        <family val="2"/>
      </rPr>
      <t>2</t>
    </r>
    <r>
      <rPr>
        <b/>
        <sz val="10"/>
        <rFont val="Calibri"/>
        <family val="2"/>
      </rPr>
      <t xml:space="preserve"> eq</t>
    </r>
  </si>
  <si>
    <t>Közvetlen módon kibocsátott üvegházhatású gázok összesen</t>
  </si>
  <si>
    <t>CO2 egy.ért. mill. t-ban</t>
  </si>
  <si>
    <t xml:space="preserve"> o/w Upstream</t>
  </si>
  <si>
    <t>amelyből Upstream</t>
  </si>
  <si>
    <t xml:space="preserve"> o/w Downstream</t>
  </si>
  <si>
    <t>amelyből Downstream</t>
  </si>
  <si>
    <t xml:space="preserve">    o/w Refining</t>
  </si>
  <si>
    <r>
      <t>million tonnes CO</t>
    </r>
    <r>
      <rPr>
        <vertAlign val="subscript"/>
        <sz val="10"/>
        <rFont val="Calibri"/>
        <family val="2"/>
      </rPr>
      <t>2</t>
    </r>
    <r>
      <rPr>
        <sz val="10"/>
        <rFont val="Calibri"/>
        <family val="2"/>
      </rPr>
      <t xml:space="preserve"> eq</t>
    </r>
  </si>
  <si>
    <t xml:space="preserve">   amelyből Finomítás</t>
  </si>
  <si>
    <t xml:space="preserve">    o/w Petrochemicals</t>
  </si>
  <si>
    <t xml:space="preserve">   amelyből Petrolkémia</t>
  </si>
  <si>
    <t xml:space="preserve">    o/w Power and Heat Generation</t>
  </si>
  <si>
    <t xml:space="preserve">   amelyből Energia- és Hőtermelés</t>
  </si>
  <si>
    <t xml:space="preserve">    o/w Other Downstream</t>
  </si>
  <si>
    <t xml:space="preserve">   amelyből Egyéb Downstream</t>
  </si>
  <si>
    <t>o/w Others</t>
  </si>
  <si>
    <t xml:space="preserve">amelyből Egyéb </t>
  </si>
  <si>
    <t>Total Indirect GHG (Scope 2) - Location based</t>
  </si>
  <si>
    <t>Közvetett módon kibocsátott üvegházhatású gázok - Helyi alapú</t>
  </si>
  <si>
    <r>
      <t>Total Indirect GHG (Scope 2) - Market based</t>
    </r>
    <r>
      <rPr>
        <b/>
        <vertAlign val="superscript"/>
        <sz val="11"/>
        <rFont val="Calibri"/>
        <family val="2"/>
        <charset val="238"/>
      </rPr>
      <t>1</t>
    </r>
  </si>
  <si>
    <t>Közvetett módon kibocsátott üvegházhatású gázok - Piaci alapú1</t>
  </si>
  <si>
    <r>
      <t xml:space="preserve"> Total GHG emission of Upstream (Scope 1 + Scope 2)</t>
    </r>
    <r>
      <rPr>
        <vertAlign val="superscript"/>
        <sz val="11"/>
        <rFont val="Calibri"/>
        <family val="2"/>
        <charset val="238"/>
      </rPr>
      <t>2</t>
    </r>
  </si>
  <si>
    <t>Teljes ÜHG kibocsátás Upstream (közvetlen + közvetett)2</t>
  </si>
  <si>
    <r>
      <t xml:space="preserve"> Total GHG emission of Downstream (Scope 1 + Scope 2)</t>
    </r>
    <r>
      <rPr>
        <vertAlign val="superscript"/>
        <sz val="11"/>
        <rFont val="Calibri"/>
        <family val="2"/>
        <charset val="238"/>
      </rPr>
      <t>2</t>
    </r>
  </si>
  <si>
    <t>Teljes ÜHG kibocsátás Downstream (közvetlen + közvetett)2</t>
  </si>
  <si>
    <r>
      <t xml:space="preserve"> o/w Total GHG emission of Refining (Scope 1 + Scope 2)</t>
    </r>
    <r>
      <rPr>
        <vertAlign val="superscript"/>
        <sz val="11"/>
        <rFont val="Calibri"/>
        <family val="2"/>
        <charset val="238"/>
      </rPr>
      <t>2</t>
    </r>
  </si>
  <si>
    <t xml:space="preserve">   amelyből Teljes ÜHG kibocsátás Finomítás (közvetlen + közvetett)2</t>
  </si>
  <si>
    <r>
      <t xml:space="preserve"> o/w Total GHG emission of Petrochemicals (Scope 1 + Scope 2)</t>
    </r>
    <r>
      <rPr>
        <vertAlign val="superscript"/>
        <sz val="11"/>
        <rFont val="Calibri"/>
        <family val="2"/>
        <charset val="238"/>
      </rPr>
      <t>2</t>
    </r>
  </si>
  <si>
    <t xml:space="preserve">   amelyből Teljes ÜHG kibocsátás Petrolkémia (közvetlen + közvetett)2</t>
  </si>
  <si>
    <t>Total Indirect GHG (Scope-3)</t>
  </si>
  <si>
    <r>
      <t>tonnes CO</t>
    </r>
    <r>
      <rPr>
        <b/>
        <vertAlign val="subscript"/>
        <sz val="10"/>
        <rFont val="Calibri"/>
        <family val="2"/>
        <charset val="238"/>
      </rPr>
      <t>2</t>
    </r>
  </si>
  <si>
    <t>Értékesített termékhez, üzleti utakhoz és nyersolaj ellátáshoz kapcsolódó közvetett üvegházhatású gáz mennyisége</t>
  </si>
  <si>
    <t>CO2 egy.ért. tonnában</t>
  </si>
  <si>
    <t xml:space="preserve">Purchased goods and services  </t>
  </si>
  <si>
    <t>Vásárolt Termékek és Szolgáltatások</t>
  </si>
  <si>
    <t>o/w Crude oil</t>
  </si>
  <si>
    <r>
      <t>tonnes CO</t>
    </r>
    <r>
      <rPr>
        <vertAlign val="subscript"/>
        <sz val="10"/>
        <rFont val="Calibri"/>
        <family val="2"/>
        <charset val="238"/>
      </rPr>
      <t>2</t>
    </r>
  </si>
  <si>
    <t xml:space="preserve">   amelyből nyersolaj</t>
  </si>
  <si>
    <t>o/w Bio fuel</t>
  </si>
  <si>
    <t xml:space="preserve">   amelyből bioüzemanyag</t>
  </si>
  <si>
    <t xml:space="preserve">Capital Goods </t>
  </si>
  <si>
    <t>Tőkejavak</t>
  </si>
  <si>
    <t xml:space="preserve">Fuel and Energy Related Activities </t>
  </si>
  <si>
    <t>Üzemanyaggal és energiával kapcsolatos tevékenységek</t>
  </si>
  <si>
    <r>
      <t xml:space="preserve">Upstream Transportation and Distribution </t>
    </r>
    <r>
      <rPr>
        <vertAlign val="superscript"/>
        <sz val="11"/>
        <rFont val="Calibri"/>
        <family val="2"/>
        <charset val="238"/>
      </rPr>
      <t>4</t>
    </r>
  </si>
  <si>
    <t xml:space="preserve">Upstream szállítás és forgalmazás </t>
  </si>
  <si>
    <t xml:space="preserve">Waste Generated in Operations </t>
  </si>
  <si>
    <t>Működés során keletkező hulladék</t>
  </si>
  <si>
    <t xml:space="preserve">Business travel </t>
  </si>
  <si>
    <t>Üzleti Utak</t>
  </si>
  <si>
    <t xml:space="preserve">Employee Commuting </t>
  </si>
  <si>
    <t xml:space="preserve">Munkavállalók ingázása </t>
  </si>
  <si>
    <t xml:space="preserve">Upstream Leased Assets </t>
  </si>
  <si>
    <t>Upstream bérelt eszközök</t>
  </si>
  <si>
    <t xml:space="preserve">Downstream Transportation and Distribution </t>
  </si>
  <si>
    <t>Downstream szállítás és forgalmazás</t>
  </si>
  <si>
    <t xml:space="preserve">Processing of Sold Products </t>
  </si>
  <si>
    <t>Eladott termékek feldolgozása</t>
  </si>
  <si>
    <t xml:space="preserve">Use of sold products  </t>
  </si>
  <si>
    <t>Eladott Termékek Felhasználása</t>
  </si>
  <si>
    <t>o/w refinery excl. naphtha</t>
  </si>
  <si>
    <t xml:space="preserve">   amelyből Finomítói termékek kivéve naftalin</t>
  </si>
  <si>
    <t>o/w Natural Gas</t>
  </si>
  <si>
    <t xml:space="preserve">   amelyből Földgáz</t>
  </si>
  <si>
    <t>End-of-life treatment of sold products (polymers)</t>
  </si>
  <si>
    <t xml:space="preserve"> amelyből eladott termékek életciklus végi kezelése (polimerek esetén)</t>
  </si>
  <si>
    <t xml:space="preserve">Downstream Leased Assets </t>
  </si>
  <si>
    <t>Downstream bérelt eszközök</t>
  </si>
  <si>
    <t xml:space="preserve">Franchises </t>
  </si>
  <si>
    <t>Franchise-ok</t>
  </si>
  <si>
    <r>
      <t xml:space="preserve">Investments </t>
    </r>
    <r>
      <rPr>
        <vertAlign val="superscript"/>
        <sz val="11"/>
        <rFont val="Calibri"/>
        <family val="2"/>
        <charset val="238"/>
      </rPr>
      <t>4</t>
    </r>
  </si>
  <si>
    <t>Befektetések</t>
  </si>
  <si>
    <r>
      <t>Methane (</t>
    </r>
    <r>
      <rPr>
        <b/>
        <sz val="11"/>
        <rFont val="Calibri"/>
        <family val="2"/>
        <charset val="238"/>
      </rPr>
      <t>CH</t>
    </r>
    <r>
      <rPr>
        <b/>
        <vertAlign val="subscript"/>
        <sz val="11"/>
        <rFont val="Calibri"/>
        <family val="2"/>
        <charset val="238"/>
      </rPr>
      <t>4</t>
    </r>
    <r>
      <rPr>
        <b/>
        <sz val="11"/>
        <rFont val="Calibri"/>
        <family val="2"/>
      </rPr>
      <t>)</t>
    </r>
  </si>
  <si>
    <t>tonnes</t>
  </si>
  <si>
    <t>Metán (CH4)</t>
  </si>
  <si>
    <t>tonna</t>
  </si>
  <si>
    <t xml:space="preserve">    o/w Upstream</t>
  </si>
  <si>
    <t xml:space="preserve">tonnes </t>
  </si>
  <si>
    <r>
      <t>Methane (CH</t>
    </r>
    <r>
      <rPr>
        <vertAlign val="subscript"/>
        <sz val="11"/>
        <rFont val="Calibri"/>
        <family val="2"/>
        <charset val="238"/>
      </rPr>
      <t>4</t>
    </r>
    <r>
      <rPr>
        <sz val="11"/>
        <rFont val="Calibri"/>
        <family val="2"/>
      </rPr>
      <t>) Emissions in CO</t>
    </r>
    <r>
      <rPr>
        <vertAlign val="subscript"/>
        <sz val="11"/>
        <rFont val="Calibri"/>
        <family val="2"/>
        <charset val="238"/>
      </rPr>
      <t>2</t>
    </r>
    <r>
      <rPr>
        <sz val="11"/>
        <rFont val="Calibri"/>
        <family val="2"/>
      </rPr>
      <t xml:space="preserve"> equivalent</t>
    </r>
  </si>
  <si>
    <r>
      <t>tonnes CO</t>
    </r>
    <r>
      <rPr>
        <vertAlign val="subscript"/>
        <sz val="10"/>
        <rFont val="Calibri"/>
        <family val="2"/>
        <charset val="238"/>
      </rPr>
      <t>2</t>
    </r>
    <r>
      <rPr>
        <sz val="10"/>
        <rFont val="Calibri"/>
        <family val="2"/>
      </rPr>
      <t xml:space="preserve"> eq</t>
    </r>
  </si>
  <si>
    <t>Metán (CH4) Kibocsátás szén-dioxid egyenértéken számolva</t>
  </si>
  <si>
    <r>
      <t>Ratio of total direct GHG (Scope 1) emissions from CH</t>
    </r>
    <r>
      <rPr>
        <vertAlign val="subscript"/>
        <sz val="11"/>
        <rFont val="Calibri"/>
        <family val="2"/>
        <charset val="238"/>
      </rPr>
      <t>4</t>
    </r>
  </si>
  <si>
    <t>%</t>
  </si>
  <si>
    <r>
      <t>Carbon Dioxide (CO</t>
    </r>
    <r>
      <rPr>
        <b/>
        <vertAlign val="subscript"/>
        <sz val="11"/>
        <rFont val="Calibri"/>
        <family val="2"/>
        <charset val="238"/>
      </rPr>
      <t>2</t>
    </r>
    <r>
      <rPr>
        <b/>
        <sz val="11"/>
        <rFont val="Calibri"/>
        <family val="2"/>
      </rPr>
      <t>)</t>
    </r>
  </si>
  <si>
    <t>Szén-dioxid (CO2)</t>
  </si>
  <si>
    <r>
      <t>Carbon Dioxide (CO</t>
    </r>
    <r>
      <rPr>
        <vertAlign val="subscript"/>
        <sz val="11"/>
        <rFont val="Calibri"/>
        <family val="2"/>
        <charset val="238"/>
      </rPr>
      <t>2</t>
    </r>
    <r>
      <rPr>
        <sz val="11"/>
        <rFont val="Calibri"/>
        <family val="2"/>
      </rPr>
      <t>) under ETS</t>
    </r>
  </si>
  <si>
    <t>Szén-dioxid (CO2) ETS szerint</t>
  </si>
  <si>
    <t xml:space="preserve">   amelyből Upstream</t>
  </si>
  <si>
    <r>
      <t xml:space="preserve">    o/w Downstream Production</t>
    </r>
    <r>
      <rPr>
        <vertAlign val="superscript"/>
        <sz val="11"/>
        <color rgb="FF000000"/>
        <rFont val="Calibri"/>
        <family val="2"/>
        <charset val="238"/>
      </rPr>
      <t>3</t>
    </r>
  </si>
  <si>
    <t xml:space="preserve">   amelyből Downstream termelés3</t>
  </si>
  <si>
    <r>
      <t>Carbon Dioxide (CO</t>
    </r>
    <r>
      <rPr>
        <b/>
        <vertAlign val="subscript"/>
        <sz val="11"/>
        <rFont val="Calibri"/>
        <family val="2"/>
        <charset val="238"/>
      </rPr>
      <t>2</t>
    </r>
    <r>
      <rPr>
        <b/>
        <sz val="11"/>
        <rFont val="Calibri"/>
        <family val="2"/>
      </rPr>
      <t>) Emissions - by country</t>
    </r>
  </si>
  <si>
    <t>Szén-dioxid (CO2) kibocsátás országonként</t>
  </si>
  <si>
    <t>Hungary</t>
  </si>
  <si>
    <t>Magyarország</t>
  </si>
  <si>
    <t>Slovakia</t>
  </si>
  <si>
    <t>Szlovákia</t>
  </si>
  <si>
    <t>Croatia</t>
  </si>
  <si>
    <t>Horvátország</t>
  </si>
  <si>
    <t>Other</t>
  </si>
  <si>
    <t>További országok</t>
  </si>
  <si>
    <r>
      <t>Carbon Dioxide (CO</t>
    </r>
    <r>
      <rPr>
        <b/>
        <vertAlign val="subscript"/>
        <sz val="11"/>
        <rFont val="Calibri"/>
        <family val="2"/>
        <charset val="238"/>
      </rPr>
      <t>2</t>
    </r>
    <r>
      <rPr>
        <b/>
        <sz val="11"/>
        <rFont val="Calibri"/>
        <family val="2"/>
      </rPr>
      <t>) Emissions - by business</t>
    </r>
  </si>
  <si>
    <r>
      <t>tonnes CO</t>
    </r>
    <r>
      <rPr>
        <b/>
        <vertAlign val="subscript"/>
        <sz val="10"/>
        <rFont val="Calibri"/>
        <family val="2"/>
        <charset val="238"/>
      </rPr>
      <t>2</t>
    </r>
    <r>
      <rPr>
        <b/>
        <sz val="10"/>
        <rFont val="Calibri"/>
        <family val="2"/>
      </rPr>
      <t xml:space="preserve"> eq</t>
    </r>
  </si>
  <si>
    <t>Szén-dioxid (CO2) kibocsátás üzletáganként</t>
  </si>
  <si>
    <t>Refining</t>
  </si>
  <si>
    <t>Finomítás</t>
  </si>
  <si>
    <t>Petrochemicals</t>
  </si>
  <si>
    <t>Petrolkémia</t>
  </si>
  <si>
    <t>Upstream</t>
  </si>
  <si>
    <t>Power and Heat Generation</t>
  </si>
  <si>
    <t>Energia- és Hőtermelés</t>
  </si>
  <si>
    <r>
      <t>Carbon Dioxide (CO</t>
    </r>
    <r>
      <rPr>
        <b/>
        <vertAlign val="subscript"/>
        <sz val="11"/>
        <rFont val="Calibri"/>
        <family val="2"/>
        <charset val="238"/>
      </rPr>
      <t>2</t>
    </r>
    <r>
      <rPr>
        <b/>
        <sz val="11"/>
        <rFont val="Calibri"/>
        <family val="2"/>
      </rPr>
      <t xml:space="preserve">) Intensity (production weighted average) - Downstream sites </t>
    </r>
  </si>
  <si>
    <t>Szén-dioxid (CO2) kibocsátás intenzitása (termeléssel súlyozott átlag alapján) - Downstream</t>
  </si>
  <si>
    <t xml:space="preserve">Refining </t>
  </si>
  <si>
    <r>
      <t>t CO</t>
    </r>
    <r>
      <rPr>
        <vertAlign val="subscript"/>
        <sz val="10"/>
        <rFont val="Calibri"/>
        <family val="2"/>
        <charset val="238"/>
      </rPr>
      <t>2</t>
    </r>
    <r>
      <rPr>
        <sz val="10"/>
        <rFont val="Calibri"/>
        <family val="2"/>
      </rPr>
      <t xml:space="preserve"> / kt of CWT</t>
    </r>
  </si>
  <si>
    <t>t CO2 / kt of CWT</t>
  </si>
  <si>
    <r>
      <t>t CO</t>
    </r>
    <r>
      <rPr>
        <vertAlign val="subscript"/>
        <sz val="10"/>
        <rFont val="Calibri"/>
        <family val="2"/>
        <charset val="238"/>
      </rPr>
      <t>2</t>
    </r>
    <r>
      <rPr>
        <sz val="10"/>
        <rFont val="Calibri"/>
        <family val="2"/>
      </rPr>
      <t xml:space="preserve"> / t HVC</t>
    </r>
  </si>
  <si>
    <t>t CO2 / t HVC</t>
  </si>
  <si>
    <t>ENERGY CONSUMPTION</t>
  </si>
  <si>
    <t>ENERGIAFOGYASZTÁS</t>
  </si>
  <si>
    <t>Total direct energy consumption</t>
  </si>
  <si>
    <t>Gigajoule</t>
  </si>
  <si>
    <t>Összes közvetlen energiafogyasztás</t>
  </si>
  <si>
    <t>GigaJoule</t>
  </si>
  <si>
    <t>amelyből Földgáz</t>
  </si>
  <si>
    <t>o/w Other hydrocarbon (fuel, gas, etc.)</t>
  </si>
  <si>
    <t>amelyből Egyéb szénhidrogén (üzemanyag, stb.)</t>
  </si>
  <si>
    <t>Total indirect energy consumption</t>
  </si>
  <si>
    <t>Összes közvetett energiafogyasztás</t>
  </si>
  <si>
    <t>o/w Electricity</t>
  </si>
  <si>
    <t>amelyből Villamosenergia</t>
  </si>
  <si>
    <t>o/w Other indirect energy (steam, heat, etc.)</t>
  </si>
  <si>
    <t>amelyből Egyéb közvetett energia (gőz, fűtés, stb.)</t>
  </si>
  <si>
    <t>Total energy consumption - by business</t>
  </si>
  <si>
    <t>Összes energiafogyasztás üzletáganként</t>
  </si>
  <si>
    <t>o/w Total energy consumption of Upstream (direct + indirect)</t>
  </si>
  <si>
    <t>amelyből Upstream üzletág összes energiafogyasztása (közvetlen + közvetett)</t>
  </si>
  <si>
    <t>o/w Total energy consumption of Refining (direct + indirect)</t>
  </si>
  <si>
    <t>amelyből Finomítás üzletág összes energiafogyasztása (közvetlen + közvetett)</t>
  </si>
  <si>
    <t>o/w Total energy consumption of Petrochemicals (direct + indirect)</t>
  </si>
  <si>
    <t>amelyből Petrolkémia üzletág összes energiafogyasztása (közvetlen + közvetett)</t>
  </si>
  <si>
    <t>amelyből Egyéb</t>
  </si>
  <si>
    <t>Total Energy Consumption - by business (production weighted)</t>
  </si>
  <si>
    <t>Összes energiafogyasztás üzletáganként (termeléssel súlyozott)</t>
  </si>
  <si>
    <t>GJ / kt</t>
  </si>
  <si>
    <t>GigaJoule / kilotonna</t>
  </si>
  <si>
    <t>FLARING</t>
  </si>
  <si>
    <t>FÁKLYÁZÁS</t>
  </si>
  <si>
    <t>Total Flared Hydrocarbon - Upstream (MOL Group as Operator)</t>
  </si>
  <si>
    <t>Elfáklyázott szénhidrogén mennyisége - Upstream (ahol a MOL-csoport operátor)</t>
  </si>
  <si>
    <t>MOL</t>
  </si>
  <si>
    <t xml:space="preserve">INA </t>
  </si>
  <si>
    <t>INA</t>
  </si>
  <si>
    <t>MOL Pakistan</t>
  </si>
  <si>
    <t>MOL Pakisztán</t>
  </si>
  <si>
    <t>Russia</t>
  </si>
  <si>
    <t>Oroszország</t>
  </si>
  <si>
    <t>Kurdistan Region of Iraq</t>
  </si>
  <si>
    <t>Kurdistan régió, Irak</t>
  </si>
  <si>
    <r>
      <t>Total CO</t>
    </r>
    <r>
      <rPr>
        <b/>
        <vertAlign val="subscript"/>
        <sz val="11"/>
        <rFont val="Calibri"/>
        <family val="2"/>
        <charset val="238"/>
      </rPr>
      <t>2</t>
    </r>
    <r>
      <rPr>
        <b/>
        <sz val="11"/>
        <rFont val="Calibri"/>
        <family val="2"/>
      </rPr>
      <t xml:space="preserve"> - Upstream (MOL Group as Operator)</t>
    </r>
  </si>
  <si>
    <t>Összes CO2 - Upstream (ahol a MOL-csoport operátor)</t>
  </si>
  <si>
    <t>Total Flared Hydrocarbon - Downstream</t>
  </si>
  <si>
    <t>Összes elfáklyázott szénhidrogén mennyisége - Downstream</t>
  </si>
  <si>
    <t>MOL Refining</t>
  </si>
  <si>
    <t>MOL Finomítás</t>
  </si>
  <si>
    <t>MOL Petrochemicals</t>
  </si>
  <si>
    <t>MOL Petrolkémia</t>
  </si>
  <si>
    <t>Slovnaft (Refining and Petrochemicals)</t>
  </si>
  <si>
    <t>Slovnaft (Finomítás + Petrolkémia)</t>
  </si>
  <si>
    <t>INA (Rijeka and Sisak refineries)</t>
  </si>
  <si>
    <t>INA (Rijeka + Sisak finomítók)</t>
  </si>
  <si>
    <r>
      <t>Total CO</t>
    </r>
    <r>
      <rPr>
        <b/>
        <vertAlign val="subscript"/>
        <sz val="11"/>
        <rFont val="Calibri"/>
        <family val="2"/>
        <charset val="238"/>
      </rPr>
      <t>2</t>
    </r>
    <r>
      <rPr>
        <b/>
        <sz val="11"/>
        <rFont val="Calibri"/>
        <family val="2"/>
      </rPr>
      <t xml:space="preserve"> - Downstream</t>
    </r>
  </si>
  <si>
    <t>Összes CO2 - Downstream</t>
  </si>
  <si>
    <t>NOTES</t>
  </si>
  <si>
    <t>1) Until 2018: Market based Total Indirect GHG (scope-2) is for EU operation only.  From 2019 it includes all operations.</t>
  </si>
  <si>
    <t>2) Scope 2 GHG emission is calculated based on location based Indirect GHG.</t>
  </si>
  <si>
    <t>2) A Scope 2 ÜHG-kibocsátás a helyi alapú közvetett üvegházhatású gázok alapján lett kiszámolva.</t>
  </si>
  <si>
    <t>3) Downstream Production includes Refining and Petrochemicals</t>
  </si>
  <si>
    <t>3) A Downstream termelés alatt a Finomítói és a Petrolkémiai tevékenységek értendőek.</t>
  </si>
  <si>
    <t xml:space="preserve">4) Restatements for Scope 3 – Upstream and Distribution, and Investments categories are the results of the revision of our Scope 3 calculation. In case of Upstream Transportation and Distribution, transportation distances were updated for 2020 and 2021, while in case of Investments, more companies are included in the equity-based calculation for 2021. </t>
  </si>
  <si>
    <t>DEFINITIONS</t>
  </si>
  <si>
    <r>
      <t>CO</t>
    </r>
    <r>
      <rPr>
        <vertAlign val="subscript"/>
        <sz val="8"/>
        <rFont val="Calibri"/>
        <family val="2"/>
        <charset val="238"/>
      </rPr>
      <t>2</t>
    </r>
    <r>
      <rPr>
        <sz val="8"/>
        <rFont val="Calibri"/>
        <family val="2"/>
      </rPr>
      <t xml:space="preserve"> intensity – CWT: We have been monitoring the GHG performance of our refining business since 2010 using the CONCAWE – Solomon CO</t>
    </r>
    <r>
      <rPr>
        <vertAlign val="subscript"/>
        <sz val="8"/>
        <rFont val="Calibri"/>
        <family val="2"/>
        <charset val="238"/>
      </rPr>
      <t>2</t>
    </r>
    <r>
      <rPr>
        <sz val="8"/>
        <rFont val="Calibri"/>
        <family val="2"/>
      </rPr>
      <t xml:space="preserve"> intensity indicator (CWT – Complexity Weighted Tonnes). This indicator is production-based and takes into account the complexity of the installations. The methodology is based on different emissions factors characterising different point sources. The measurement unit is one tonne of CO</t>
    </r>
    <r>
      <rPr>
        <vertAlign val="subscript"/>
        <sz val="8"/>
        <rFont val="Calibri"/>
        <family val="2"/>
        <charset val="238"/>
      </rPr>
      <t>2</t>
    </r>
    <r>
      <rPr>
        <sz val="8"/>
        <rFont val="Calibri"/>
        <family val="2"/>
      </rPr>
      <t xml:space="preserve"> per one kilotonne of production (t CO</t>
    </r>
    <r>
      <rPr>
        <vertAlign val="subscript"/>
        <sz val="8"/>
        <rFont val="Calibri"/>
        <family val="2"/>
        <charset val="238"/>
      </rPr>
      <t>2</t>
    </r>
    <r>
      <rPr>
        <sz val="8"/>
        <rFont val="Calibri"/>
        <family val="2"/>
      </rPr>
      <t>/kt).</t>
    </r>
  </si>
  <si>
    <r>
      <t>CO</t>
    </r>
    <r>
      <rPr>
        <b/>
        <vertAlign val="subscript"/>
        <sz val="8"/>
        <rFont val="Calibri"/>
        <family val="2"/>
        <charset val="238"/>
      </rPr>
      <t>2</t>
    </r>
    <r>
      <rPr>
        <b/>
        <sz val="8"/>
        <rFont val="Calibri"/>
        <family val="2"/>
      </rPr>
      <t xml:space="preserve"> intensity – HVC:  In our petrochemical business we are using an indicator of the production of high value chemicals (HVC). With this, MOL Petrochemicals’ performance becomes comparable on an international level. The measurement unit is one tonne of CO</t>
    </r>
    <r>
      <rPr>
        <b/>
        <vertAlign val="subscript"/>
        <sz val="8"/>
        <rFont val="Calibri"/>
        <family val="2"/>
        <charset val="238"/>
      </rPr>
      <t>2</t>
    </r>
    <r>
      <rPr>
        <b/>
        <sz val="8"/>
        <rFont val="Calibri"/>
        <family val="2"/>
      </rPr>
      <t xml:space="preserve"> per one kilotonne of production (t CO</t>
    </r>
    <r>
      <rPr>
        <b/>
        <vertAlign val="subscript"/>
        <sz val="8"/>
        <rFont val="Calibri"/>
        <family val="2"/>
        <charset val="238"/>
      </rPr>
      <t>2</t>
    </r>
    <r>
      <rPr>
        <b/>
        <sz val="8"/>
        <rFont val="Calibri"/>
        <family val="2"/>
      </rPr>
      <t>/kt).</t>
    </r>
  </si>
  <si>
    <t>ETS (Emission trading scheme) The Greenhouse Gas Emission Trading scheme of the European Union is a market based instrument for cost effective reduction of Greenhouse Gas Emissions.</t>
  </si>
  <si>
    <r>
      <t>GHG (Greenhouse Gases): Gases that contribute to the formation of an undesirable insulating blanket around the Earth by trapping heat from infrared radiation (CO</t>
    </r>
    <r>
      <rPr>
        <vertAlign val="subscript"/>
        <sz val="8"/>
        <rFont val="Calibri"/>
        <family val="2"/>
        <charset val="238"/>
      </rPr>
      <t>2</t>
    </r>
    <r>
      <rPr>
        <sz val="8"/>
        <rFont val="Calibri"/>
        <family val="2"/>
      </rPr>
      <t>, CH</t>
    </r>
    <r>
      <rPr>
        <vertAlign val="subscript"/>
        <sz val="8"/>
        <rFont val="Calibri"/>
        <family val="2"/>
        <charset val="238"/>
      </rPr>
      <t>4</t>
    </r>
    <r>
      <rPr>
        <sz val="8"/>
        <rFont val="Calibri"/>
        <family val="2"/>
      </rPr>
      <t>, N</t>
    </r>
    <r>
      <rPr>
        <vertAlign val="subscript"/>
        <sz val="8"/>
        <rFont val="Calibri"/>
        <family val="2"/>
        <charset val="238"/>
      </rPr>
      <t>2</t>
    </r>
    <r>
      <rPr>
        <sz val="8"/>
        <rFont val="Calibri"/>
        <family val="2"/>
      </rPr>
      <t>O, HFC, PFC, SF</t>
    </r>
    <r>
      <rPr>
        <vertAlign val="subscript"/>
        <sz val="8"/>
        <rFont val="Calibri"/>
        <family val="2"/>
        <charset val="238"/>
      </rPr>
      <t xml:space="preserve">6, </t>
    </r>
    <r>
      <rPr>
        <sz val="8"/>
        <rFont val="Calibri"/>
        <family val="2"/>
        <charset val="238"/>
      </rPr>
      <t>NF</t>
    </r>
    <r>
      <rPr>
        <vertAlign val="subscript"/>
        <sz val="8"/>
        <rFont val="Calibri"/>
        <family val="2"/>
        <charset val="238"/>
      </rPr>
      <t>3</t>
    </r>
    <r>
      <rPr>
        <sz val="8"/>
        <rFont val="Calibri"/>
        <family val="2"/>
      </rPr>
      <t>). MOL Group is collecting direct and indirect GHG emissions data according to international standards (e.g. GHG Protocol) listed under scopes.
Scope 1 emissions (direct emissions) – are direct GHG emissions from sources that are owned or controlled by MOL Group. Scope 1 can include emissions from fossil fuels burned on site, emissions from entity-owned or entity-leased vehicles, and other direct sources. 
Scope 2 emissions (indirect emissions) – are indirect GHG emissions resulting from the generation of electricity, heating and cooling, or steam generated off-site, but purchased by the entity – Scope 2 location-based – reflects the average emissions intensity of grids on which energy consumption occurs (using grid-average emission factor); – Scope 2 market-based – reflects proper disclosure of the electricity mix, companies account for the share of green electricity they purchase and / or apply the “residual mix” to account for the rest of the electricity. 
Scope 3 emissions – include indirect GHG emissions from sources not owned or directly controlled by MOL Group but related to the entity’s activities. They are a consequence of the activities of the company, but occur from sources not owned or controlled by the company. Some examples include third party deliveries, business travel activities and use of sold products and services (e.g. fuel, etc.).</t>
    </r>
  </si>
  <si>
    <t>GRI (Global Reporting Initiative): A multi-stakeholder process and independent institution whose mission is to develop and disseminate globally applicable Sustainability Reporting Guidelines.</t>
  </si>
  <si>
    <t>Sustainability - Environment</t>
  </si>
  <si>
    <t>AIR EMISSIONS</t>
  </si>
  <si>
    <r>
      <t>Sulphur Dioxide (SO</t>
    </r>
    <r>
      <rPr>
        <b/>
        <vertAlign val="subscript"/>
        <sz val="11"/>
        <rFont val="Calibri"/>
        <family val="2"/>
        <charset val="238"/>
      </rPr>
      <t>2</t>
    </r>
    <r>
      <rPr>
        <b/>
        <sz val="11"/>
        <rFont val="Calibri"/>
        <family val="2"/>
      </rPr>
      <t>)</t>
    </r>
  </si>
  <si>
    <t>o/w Refining</t>
  </si>
  <si>
    <r>
      <t>Sulphur Dioxide (SO</t>
    </r>
    <r>
      <rPr>
        <vertAlign val="subscript"/>
        <sz val="11"/>
        <rFont val="Calibri"/>
        <family val="2"/>
        <charset val="238"/>
      </rPr>
      <t>2</t>
    </r>
    <r>
      <rPr>
        <sz val="11"/>
        <rFont val="Calibri"/>
        <family val="2"/>
      </rPr>
      <t>) per Production - Refining</t>
    </r>
  </si>
  <si>
    <t>t/kt</t>
  </si>
  <si>
    <t>o/w Petrochemicals</t>
  </si>
  <si>
    <t>o/w Upstream</t>
  </si>
  <si>
    <r>
      <t>Nitrogen Oxides (NO</t>
    </r>
    <r>
      <rPr>
        <b/>
        <vertAlign val="subscript"/>
        <sz val="11"/>
        <rFont val="Calibri"/>
        <family val="2"/>
        <charset val="238"/>
      </rPr>
      <t>X</t>
    </r>
    <r>
      <rPr>
        <b/>
        <sz val="11"/>
        <rFont val="Calibri"/>
        <family val="2"/>
      </rPr>
      <t>)</t>
    </r>
  </si>
  <si>
    <r>
      <t>Nitrogen Oxides (NO</t>
    </r>
    <r>
      <rPr>
        <vertAlign val="subscript"/>
        <sz val="11"/>
        <rFont val="Calibri"/>
        <family val="2"/>
        <charset val="238"/>
      </rPr>
      <t>X</t>
    </r>
    <r>
      <rPr>
        <sz val="11"/>
        <rFont val="Calibri"/>
        <family val="2"/>
      </rPr>
      <t>) per Production - Refining</t>
    </r>
  </si>
  <si>
    <t>Volatile Organic Compounds (VOC)</t>
  </si>
  <si>
    <t>Carbon Monoxide (CO)</t>
  </si>
  <si>
    <t>Particulate Matter (PM)</t>
  </si>
  <si>
    <t>WATER</t>
  </si>
  <si>
    <t xml:space="preserve">UNIT </t>
  </si>
  <si>
    <t xml:space="preserve">Water Withdrawal - Total </t>
  </si>
  <si>
    <r>
      <t>th m</t>
    </r>
    <r>
      <rPr>
        <b/>
        <vertAlign val="superscript"/>
        <sz val="10"/>
        <color rgb="FF000000"/>
        <rFont val="Calibri"/>
        <family val="2"/>
        <charset val="238"/>
      </rPr>
      <t>3</t>
    </r>
  </si>
  <si>
    <t>o/w Total freshwater withdrawals</t>
  </si>
  <si>
    <r>
      <t>th m</t>
    </r>
    <r>
      <rPr>
        <b/>
        <vertAlign val="superscript"/>
        <sz val="10"/>
        <rFont val="Calibri"/>
        <family val="2"/>
        <charset val="238"/>
      </rPr>
      <t>3</t>
    </r>
  </si>
  <si>
    <t>Municipal Water Supplies or Other Water Utilities</t>
  </si>
  <si>
    <r>
      <t>th m</t>
    </r>
    <r>
      <rPr>
        <vertAlign val="superscript"/>
        <sz val="10"/>
        <rFont val="Calibri"/>
        <family val="2"/>
        <charset val="238"/>
      </rPr>
      <t>3</t>
    </r>
  </si>
  <si>
    <t>Surface Water Withdrawals</t>
  </si>
  <si>
    <t>Ground Water Withdrawals</t>
  </si>
  <si>
    <t>Rainwater Collected and Stored</t>
  </si>
  <si>
    <t>Wastewater from Other Organizations</t>
  </si>
  <si>
    <t>Produced water - Sour Water stipper and/or tank bottom draws</t>
  </si>
  <si>
    <r>
      <t>o/w Total non-freshwater withdrawals</t>
    </r>
    <r>
      <rPr>
        <vertAlign val="superscript"/>
        <sz val="11"/>
        <rFont val="Calibri"/>
        <family val="2"/>
        <charset val="238"/>
      </rPr>
      <t>4</t>
    </r>
  </si>
  <si>
    <t xml:space="preserve">Water Withdrawal - by business  </t>
  </si>
  <si>
    <t>Petchem</t>
  </si>
  <si>
    <t>Water Withdrawal - by country</t>
  </si>
  <si>
    <r>
      <t>m</t>
    </r>
    <r>
      <rPr>
        <vertAlign val="superscript"/>
        <sz val="10"/>
        <rFont val="Calibri"/>
        <family val="2"/>
        <charset val="238"/>
      </rPr>
      <t>3</t>
    </r>
  </si>
  <si>
    <t>Italy</t>
  </si>
  <si>
    <t>Freshwater Withdrawal - by business</t>
  </si>
  <si>
    <r>
      <t>o/w in regions with High or Extremely High Baseline Water Stress</t>
    </r>
    <r>
      <rPr>
        <vertAlign val="superscript"/>
        <sz val="11"/>
        <rFont val="Calibri"/>
        <family val="2"/>
        <charset val="238"/>
      </rPr>
      <t>1</t>
    </r>
  </si>
  <si>
    <t>Downstream Production (Refining and Petrochemicals)</t>
  </si>
  <si>
    <t>o/w in regions with High or Extremely High Baseline Water Stress</t>
  </si>
  <si>
    <t>Water Discharge - Total</t>
  </si>
  <si>
    <t>o/w water discharge after primary treatment</t>
  </si>
  <si>
    <t>o/w water discharge after secondary treatment</t>
  </si>
  <si>
    <t>o/w water discharge after tertiary treatment</t>
  </si>
  <si>
    <t>o/w water discharge with no treatment</t>
  </si>
  <si>
    <t>o/w water transferred to third parties for treatment</t>
  </si>
  <si>
    <t>Water Intensity - Production by Site</t>
  </si>
  <si>
    <t>Petrochemicals (Average)</t>
  </si>
  <si>
    <r>
      <t>m</t>
    </r>
    <r>
      <rPr>
        <vertAlign val="superscript"/>
        <sz val="10"/>
        <rFont val="Calibri"/>
        <family val="2"/>
        <charset val="238"/>
      </rPr>
      <t>3</t>
    </r>
    <r>
      <rPr>
        <sz val="10"/>
        <rFont val="Calibri"/>
        <family val="2"/>
      </rPr>
      <t>/t</t>
    </r>
  </si>
  <si>
    <t>Refinery (Average) with seawater</t>
  </si>
  <si>
    <t>Refinery (Average) without seawater</t>
  </si>
  <si>
    <t>Contaminants</t>
  </si>
  <si>
    <t>Total Petroleum Hydrocarbons (TPH)</t>
  </si>
  <si>
    <t>Chemical Oxygen Demand (COD)</t>
  </si>
  <si>
    <t>Biological Oxygen Demand (BOD)</t>
  </si>
  <si>
    <t>Suspended Solid (SS)</t>
  </si>
  <si>
    <t>Produced Water - Upstream</t>
  </si>
  <si>
    <t>Produced water</t>
  </si>
  <si>
    <t xml:space="preserve"> o/w EU Operations</t>
  </si>
  <si>
    <t xml:space="preserve"> o/w Non-EU Operations</t>
  </si>
  <si>
    <t xml:space="preserve">Re-injected produced water </t>
  </si>
  <si>
    <t>Water sent to evaporation ponds</t>
  </si>
  <si>
    <t>Water Consumption - Total</t>
  </si>
  <si>
    <r>
      <t>Downstream Production (Refining and Petrochemicals)</t>
    </r>
    <r>
      <rPr>
        <vertAlign val="superscript"/>
        <sz val="11"/>
        <rFont val="Calibri"/>
        <family val="2"/>
        <charset val="238"/>
      </rPr>
      <t>3</t>
    </r>
  </si>
  <si>
    <t>WASTE</t>
  </si>
  <si>
    <t>Waste by composition: Total waste generated</t>
  </si>
  <si>
    <t>Wastes resulting from exploration, mining, quarrying, and physical and chemical treatment of minerals (EWC 01)</t>
  </si>
  <si>
    <t>o/w: Waste diverted from disposal / waste prevented</t>
  </si>
  <si>
    <t>o/w: Waste directed to disposal</t>
  </si>
  <si>
    <t>Wastes from agriculture, horticulture, aquaculture, forestry, hunting and fishing, food preparation and processing (EWC 02)</t>
  </si>
  <si>
    <t>Wastes from wood processing and the production of panels and furniture, pulp, paper and cardboard (EWC 03)</t>
  </si>
  <si>
    <t>Wastes from petroleum refining, natural gas purification and pyrolytic treatment of coal (EWC 05)</t>
  </si>
  <si>
    <t>Wastes from inorganic chemical processes (EWC 06)</t>
  </si>
  <si>
    <t>Wastes from organic chemical processes (EWC 07)</t>
  </si>
  <si>
    <t>Wastes from the manufacture, formulation, supply and use (mfsu) of coatings (paints, varnishes and vitreous enamels), adhesives, sealants and printing inks (EWC 08)</t>
  </si>
  <si>
    <t>Wastes from the photographic industry (EWC 09)</t>
  </si>
  <si>
    <t>Wastes from thermal processes (EWC 10)</t>
  </si>
  <si>
    <t>Wastes from chemical surface treatment and coating of metals and other materials; non-ferrous hydrometallurgy (EWC 11)</t>
  </si>
  <si>
    <t>Wastes from shaping and physical and mechanical surface treatment of metals and plastics (EWC 12)</t>
  </si>
  <si>
    <t>Oil wastes and wastes of liquid fuels (except edible oils, and those in chapters 05, 12 and 19) (EWC 13)</t>
  </si>
  <si>
    <t>Waste organic solvents, refrigerants and propellants (except 07 and 08) (EWC 14)</t>
  </si>
  <si>
    <t>Waste packaging, absorbents, wiping cloths, filter materials and protective clothing not otherwise specified (EWC 15)</t>
  </si>
  <si>
    <t>Wastes not otherwise specified in the list (EWC 16)</t>
  </si>
  <si>
    <t>Construction and demolition wastes (including excavated soil from contaminated sites) (EWC 17)</t>
  </si>
  <si>
    <t>Wastes from human or animal health care and/or related research (except kitchen and restaurant wastes not arising from immediate health care) (EWC 18)</t>
  </si>
  <si>
    <t>Wastes from waste management facilities, off-site waste water treatment plants and the preparation of water intended for human consumption and water for industrial use (EWC 19)</t>
  </si>
  <si>
    <t>Municipal wastes (household waste and similar commercial, industrial and institutional wastes) including separately collected fractions (EWC 20)</t>
  </si>
  <si>
    <t>Total waste diverted from disposal by recovery operation / Total waste prevented</t>
  </si>
  <si>
    <t>Hazardous waste</t>
  </si>
  <si>
    <t>Preparation for reuse</t>
  </si>
  <si>
    <t>o/w onsite</t>
  </si>
  <si>
    <t>o/w offsite</t>
  </si>
  <si>
    <t>Recycling</t>
  </si>
  <si>
    <t>Other recovery options</t>
  </si>
  <si>
    <t>Non-hazardous waste</t>
  </si>
  <si>
    <t>Total waste directed to disposal by disposal operation</t>
  </si>
  <si>
    <t>Incineration (with energy recovery)</t>
  </si>
  <si>
    <t>Incineration (without energy recovery)</t>
  </si>
  <si>
    <t>Landfilling</t>
  </si>
  <si>
    <t>Other disposal operations</t>
  </si>
  <si>
    <t>Recollected lubricant and lubricant packaging</t>
  </si>
  <si>
    <t xml:space="preserve"> o/w Recollected and treated lubricants</t>
  </si>
  <si>
    <t xml:space="preserve"> o/w Recollected packaging of lubricants</t>
  </si>
  <si>
    <t>Amount of hazardous waste exported - Total</t>
  </si>
  <si>
    <r>
      <t>SPILLS (HYDROCARBON CONTENT)</t>
    </r>
    <r>
      <rPr>
        <b/>
        <vertAlign val="superscript"/>
        <sz val="11"/>
        <color rgb="FFFFFFFF"/>
        <rFont val="Calibri"/>
        <family val="2"/>
        <charset val="238"/>
      </rPr>
      <t>2</t>
    </r>
  </si>
  <si>
    <t xml:space="preserve">Number of Spills (&gt; 1bbl) </t>
  </si>
  <si>
    <t>number</t>
  </si>
  <si>
    <t>Number of Spills (&gt; 1bbl) - Upstream</t>
  </si>
  <si>
    <r>
      <t>Number of Spills (&gt; 1bbl) - Downstream Production</t>
    </r>
    <r>
      <rPr>
        <vertAlign val="superscript"/>
        <sz val="11"/>
        <rFont val="Calibri"/>
        <family val="2"/>
        <charset val="238"/>
      </rPr>
      <t>3</t>
    </r>
  </si>
  <si>
    <t>Number of Spills (&gt; 1bbl) - Logistics</t>
  </si>
  <si>
    <t>Number of Spills (&gt; 1bbl) - Retail</t>
  </si>
  <si>
    <t>Number of Spills (&gt; 1bbl) - Other</t>
  </si>
  <si>
    <t xml:space="preserve">Volume of Spills (&gt; 1bbl) </t>
  </si>
  <si>
    <r>
      <t>m</t>
    </r>
    <r>
      <rPr>
        <b/>
        <vertAlign val="superscript"/>
        <sz val="10"/>
        <rFont val="Calibri"/>
        <family val="2"/>
        <charset val="238"/>
      </rPr>
      <t>3</t>
    </r>
  </si>
  <si>
    <t xml:space="preserve">Volume of Spills (&gt; 1bbl) - Upstream </t>
  </si>
  <si>
    <t>Volume of Spills (&gt; 1bbl) - Logistics</t>
  </si>
  <si>
    <t>Volume of Spills (&gt; 1bbl) - Retail</t>
  </si>
  <si>
    <t>Volume of Spills (&gt; 1bbl) - Other</t>
  </si>
  <si>
    <t>OTHER</t>
  </si>
  <si>
    <t>HSE-related Penalties</t>
  </si>
  <si>
    <t>million HUF</t>
  </si>
  <si>
    <t>o/w Environmental penalties</t>
  </si>
  <si>
    <t>HSE investments</t>
  </si>
  <si>
    <t>HSE operating costs</t>
  </si>
  <si>
    <t>o/w Spending on waste (operating cost)</t>
  </si>
  <si>
    <t>o/w Spending on emissions (operating cost)</t>
  </si>
  <si>
    <t>o/w Spending on remediation (investment + operating cost)</t>
  </si>
  <si>
    <t>o/w Spending on environmental management and prevention (operating cost)</t>
  </si>
  <si>
    <t>1)  Applying the World Resources Institute’s Water Stress Map</t>
  </si>
  <si>
    <t>2) Until 2019: spills data excludes road accidents and third party spills. From 2020: spills data includes not only own staff, but contractor (road accidents) and third party spills as well.</t>
  </si>
  <si>
    <t>4) Non-freshwater withdrawal from sea/ocean</t>
  </si>
  <si>
    <t>BOD (Biological Oxygen Demand): The rate of wastewater pollution expressed by the amount of oxygen required by micro-organisms for the biological oxidation of organic waste in a unit volume of waste water.</t>
  </si>
  <si>
    <t>COD (Chemical Oxygen Demand): A parameter similar to BOD, differing only in that the oxidation of components in waste water is based on the use of chemicals.</t>
  </si>
  <si>
    <t>PM (Particulate Matter): Particulate matter is finely dispersed solid matter produced by burning and other technological processes; the most dangerous are fractions finer than 10 μm (PM10).</t>
  </si>
  <si>
    <t>Spills: Unintended and/or uncontrolled release of liquefied hazardous materials exceeding 1 barrel or cubic metre volume to the environment (groundwater, surface water, soil).</t>
  </si>
  <si>
    <t>SS (Suspended Solid): Particles which do not dissolve in water.</t>
  </si>
  <si>
    <t>TPH (Total Petroleum Hydrocarbons): Is a parameter used to measure the concentration or mass of petroleum hydrocarbon constituents present in a given amount of soil or water.</t>
  </si>
  <si>
    <r>
      <t>VOC (Volatile Organic Compounds): Volatile organic compounds (VOCs) are emitted as gases from certain solids or liquids and include a variety of chemicals, some of which may have short- and long-term adverse health effects and participates in atmospheric photochemical reactions. They are defined as any organic compound with a vapour pressure of 0.01 kPa or higher at 293.15 K (20 ºC), or which has similar volatility under the actual conditions of use (methane is not included); most ground-level ozone (smog) results from a reaction between NO</t>
    </r>
    <r>
      <rPr>
        <vertAlign val="subscript"/>
        <sz val="10"/>
        <rFont val="Calibri"/>
        <family val="2"/>
        <charset val="238"/>
      </rPr>
      <t>X</t>
    </r>
    <r>
      <rPr>
        <sz val="10"/>
        <rFont val="Calibri"/>
        <family val="2"/>
      </rPr>
      <t xml:space="preserve"> and VOCs.</t>
    </r>
  </si>
  <si>
    <t>Sustainability - Health &amp; Safety</t>
  </si>
  <si>
    <t>PERSONAL SAFETY</t>
  </si>
  <si>
    <t>Fatalities</t>
  </si>
  <si>
    <t>Own Staff</t>
  </si>
  <si>
    <r>
      <t>Contractors on-site</t>
    </r>
    <r>
      <rPr>
        <vertAlign val="superscript"/>
        <sz val="11"/>
        <rFont val="Calibri"/>
        <family val="2"/>
        <charset val="238"/>
      </rPr>
      <t>1</t>
    </r>
  </si>
  <si>
    <r>
      <t>Contractors off-site</t>
    </r>
    <r>
      <rPr>
        <vertAlign val="superscript"/>
        <sz val="11"/>
        <rFont val="Calibri"/>
        <family val="2"/>
        <charset val="238"/>
      </rPr>
      <t>1</t>
    </r>
  </si>
  <si>
    <t>Third Parties</t>
  </si>
  <si>
    <t>Fatalities by Division</t>
  </si>
  <si>
    <t>Upstream - Own Staff</t>
  </si>
  <si>
    <t>Upstream - Contractors</t>
  </si>
  <si>
    <t>Downstream - Own Staff</t>
  </si>
  <si>
    <r>
      <t>o/w Downstream Production</t>
    </r>
    <r>
      <rPr>
        <vertAlign val="superscript"/>
        <sz val="11"/>
        <rFont val="Calibri"/>
        <family val="2"/>
        <charset val="238"/>
      </rPr>
      <t>2</t>
    </r>
  </si>
  <si>
    <t>o/w Logistics</t>
  </si>
  <si>
    <t>Downstream - Contractors</t>
  </si>
  <si>
    <t>o/w Strategic Projects</t>
  </si>
  <si>
    <t>Retail - Own Staff</t>
  </si>
  <si>
    <t>Retail - Contractors</t>
  </si>
  <si>
    <t>Other - Own Staff</t>
  </si>
  <si>
    <t>Other - Contractors</t>
  </si>
  <si>
    <t>Fatal Accident Rate - Downstream</t>
  </si>
  <si>
    <t>cases/100mn working h</t>
  </si>
  <si>
    <t>Contractors</t>
  </si>
  <si>
    <t>Fatal Accident Rate - Upstream</t>
  </si>
  <si>
    <t>High-consquence work-related injuries</t>
  </si>
  <si>
    <r>
      <t>Contractors</t>
    </r>
    <r>
      <rPr>
        <vertAlign val="superscript"/>
        <sz val="11"/>
        <rFont val="Calibri"/>
        <family val="2"/>
        <charset val="238"/>
      </rPr>
      <t>1</t>
    </r>
  </si>
  <si>
    <t>High-consquence work-related injury rate</t>
  </si>
  <si>
    <t>Lost Time Injury (LTI)</t>
  </si>
  <si>
    <t>Lost Time Injury Frequency (LTIF) - All</t>
  </si>
  <si>
    <t>cases/mn working h</t>
  </si>
  <si>
    <t>Lost Time Injury Frequency (LTIF) - All by business</t>
  </si>
  <si>
    <t>Downstream</t>
  </si>
  <si>
    <t>Retail</t>
  </si>
  <si>
    <t>Total Recordable Injury Rate (TRIR) - All</t>
  </si>
  <si>
    <t>Total Recordable Injury Rate (TRIR) - Upstream</t>
  </si>
  <si>
    <t>Total Recordable Injury Rate (TRIR) - Downstream</t>
  </si>
  <si>
    <t>Total Recordable Injury Rate (TRIR) - Retail</t>
  </si>
  <si>
    <t>TOP 5 causes for personal injuries at Group level</t>
  </si>
  <si>
    <t>Cut, Puncture, Scrape</t>
  </si>
  <si>
    <t xml:space="preserve">number </t>
  </si>
  <si>
    <t>Slips and Trips (same height)</t>
  </si>
  <si>
    <t>Struck by</t>
  </si>
  <si>
    <t>Overexertion, strain</t>
  </si>
  <si>
    <t>Struck Against</t>
  </si>
  <si>
    <t>Total Reportable Occupational Illnesses Frequency (TROIF)</t>
  </si>
  <si>
    <t>Lost day rate (LDR)</t>
  </si>
  <si>
    <t>Absentee Rate (AR)</t>
  </si>
  <si>
    <t>Road Safety</t>
  </si>
  <si>
    <t>HAZMAT Transport-related road accidents</t>
  </si>
  <si>
    <t>HAZMAT Transportation Road Accident Rate</t>
  </si>
  <si>
    <t>cases/driven mn km</t>
  </si>
  <si>
    <t>Non-HAZMAT Transport-related road accidents</t>
  </si>
  <si>
    <t>Non-HAZMAT Transportation Road Accident Rate</t>
  </si>
  <si>
    <t>PROCESS SAFETY</t>
  </si>
  <si>
    <t>TIER 1 Process Safety Events</t>
  </si>
  <si>
    <t>TIER 2 Process Safety Events</t>
  </si>
  <si>
    <t>TIER 3 Process Safety Events</t>
  </si>
  <si>
    <r>
      <t>TIER 1 Process Safety Events - Rates</t>
    </r>
    <r>
      <rPr>
        <b/>
        <vertAlign val="superscript"/>
        <sz val="11"/>
        <rFont val="Calibri"/>
        <family val="2"/>
        <charset val="238"/>
      </rPr>
      <t>3</t>
    </r>
  </si>
  <si>
    <r>
      <t>Downstream Production</t>
    </r>
    <r>
      <rPr>
        <vertAlign val="superscript"/>
        <sz val="11"/>
        <rFont val="Calibri"/>
        <family val="2"/>
        <charset val="238"/>
      </rPr>
      <t>2</t>
    </r>
  </si>
  <si>
    <t>Logistics</t>
  </si>
  <si>
    <t>Retail (LPG only)</t>
  </si>
  <si>
    <r>
      <t>TIER 2 Process Safety Events - Rates</t>
    </r>
    <r>
      <rPr>
        <b/>
        <vertAlign val="superscript"/>
        <sz val="11"/>
        <rFont val="Calibri"/>
        <family val="2"/>
        <charset val="238"/>
      </rPr>
      <t>3</t>
    </r>
  </si>
  <si>
    <t>CONTRACTOR AND SUPPLIER SAFETY</t>
  </si>
  <si>
    <t xml:space="preserve">Contractor HSE control </t>
  </si>
  <si>
    <t>Pre-Qualification audit</t>
  </si>
  <si>
    <t>On-site inspections</t>
  </si>
  <si>
    <t>On-site inspections with non compliance</t>
  </si>
  <si>
    <t>Proposed Penalties</t>
  </si>
  <si>
    <t>USD</t>
  </si>
  <si>
    <t>Own Staff Banned from Site</t>
  </si>
  <si>
    <t>Written Warning sent</t>
  </si>
  <si>
    <t>Number of HSE supplier pre-qualification audits by significant location</t>
  </si>
  <si>
    <t>International Upstream (Russia, Pakistan)</t>
  </si>
  <si>
    <t>Other Countries</t>
  </si>
  <si>
    <t>1) Contractors include service (fuel) station staff.</t>
  </si>
  <si>
    <t>2)  Downstream Production includes Refining and Petrochemicals</t>
  </si>
  <si>
    <t>3) The scope of the Process Safety Event Rate performance is limited to events and own staff and contractor worked hours from entities in the Downstream Production, Logistics, Upstream and Retail LPG Business Segments. 
New methodology from 2020.</t>
  </si>
  <si>
    <t>LTIF (Lost Time Injury Frequency): The number of incidents of lost time injury (LTI) per one million hours worked.</t>
  </si>
  <si>
    <t>HAZMAT: Hazardous Material</t>
  </si>
  <si>
    <t>RAR (Road accident rate): The number of road accidents per 1 million km driven.</t>
  </si>
  <si>
    <t>TIER 1 category events are more serious from a consequence viewpoint than TIER 2 category events. Categorization is based on American Petroleum Institute Recommended Practice 754.</t>
  </si>
  <si>
    <t>TRIR  (Total Recordable Injury Rate): The number of incidents with lost time, first aid or restricted work per one million hours worked.</t>
  </si>
  <si>
    <t>HSE: Health, Safety and Environment</t>
  </si>
  <si>
    <t>Sustainability - People</t>
  </si>
  <si>
    <t>WORKFORCE</t>
  </si>
  <si>
    <r>
      <t>Total Workforce</t>
    </r>
    <r>
      <rPr>
        <b/>
        <vertAlign val="superscript"/>
        <sz val="11"/>
        <rFont val="Calibri"/>
        <family val="2"/>
        <charset val="238"/>
        <scheme val="minor"/>
      </rPr>
      <t>1</t>
    </r>
    <r>
      <rPr>
        <b/>
        <sz val="11"/>
        <rFont val="Calibri"/>
        <family val="2"/>
        <scheme val="minor"/>
      </rPr>
      <t xml:space="preserve"> </t>
    </r>
    <r>
      <rPr>
        <sz val="10"/>
        <rFont val="Calibri"/>
        <family val="2"/>
        <charset val="238"/>
        <scheme val="minor"/>
      </rPr>
      <t>(MOL Group scope)</t>
    </r>
  </si>
  <si>
    <t>persons</t>
  </si>
  <si>
    <t>Full time employees</t>
  </si>
  <si>
    <t>o/w Male</t>
  </si>
  <si>
    <t>o/w Female</t>
  </si>
  <si>
    <t>Part time employees</t>
  </si>
  <si>
    <t>Turnover Rate</t>
  </si>
  <si>
    <t>Voluntary Turnover Rate</t>
  </si>
  <si>
    <t>Non-voluntary Turnover Rate</t>
  </si>
  <si>
    <t xml:space="preserve">Full time employees by region </t>
  </si>
  <si>
    <t>Other European countries</t>
  </si>
  <si>
    <t>Non-European countries</t>
  </si>
  <si>
    <t xml:space="preserve">Workforce by contract type </t>
  </si>
  <si>
    <t>Employees with indefinite term contract</t>
  </si>
  <si>
    <t>Employees with fixed term contract</t>
  </si>
  <si>
    <t xml:space="preserve">Workforce by region/contract type </t>
  </si>
  <si>
    <t xml:space="preserve">  o/w Indefinite contract</t>
  </si>
  <si>
    <t xml:space="preserve">  o/w Fixed term contract</t>
  </si>
  <si>
    <t>Other European</t>
  </si>
  <si>
    <t>Total</t>
  </si>
  <si>
    <t>Workforce by region/contract type/gender</t>
  </si>
  <si>
    <t xml:space="preserve">          o/w male</t>
  </si>
  <si>
    <t xml:space="preserve">          o/w female</t>
  </si>
  <si>
    <t>Workforce by region/contract type (full-time, part-time)/gender</t>
  </si>
  <si>
    <t xml:space="preserve">  o/w Full-time</t>
  </si>
  <si>
    <t xml:space="preserve">  o/w Part-time</t>
  </si>
  <si>
    <t>N/A</t>
  </si>
  <si>
    <t xml:space="preserve">Breakdown of employees according to gender by employee category </t>
  </si>
  <si>
    <t>Number of Top Managerial positions (HAY 24 and above)</t>
  </si>
  <si>
    <t>Number of managerial positions  (between HAY 18 and HAY 23)</t>
  </si>
  <si>
    <t>Number of non-managerial positions (HAY 17 and below)</t>
  </si>
  <si>
    <t xml:space="preserve">Breakdown of employees according to age groups by employee category </t>
  </si>
  <si>
    <t>o/w below 30 years old</t>
  </si>
  <si>
    <t>o/w between 30-50 years old</t>
  </si>
  <si>
    <t>o/w over 50 years old</t>
  </si>
  <si>
    <t xml:space="preserve">New hires </t>
  </si>
  <si>
    <t>Turnover rate of new hires</t>
  </si>
  <si>
    <t xml:space="preserve">New hires by region </t>
  </si>
  <si>
    <t xml:space="preserve">New hires by age </t>
  </si>
  <si>
    <t>Below 30 years old</t>
  </si>
  <si>
    <t>Between 30-50 years old</t>
  </si>
  <si>
    <t>Over 50 years old</t>
  </si>
  <si>
    <t xml:space="preserve">Turnover rate of new hires by gender </t>
  </si>
  <si>
    <t>Male</t>
  </si>
  <si>
    <t>Female</t>
  </si>
  <si>
    <t xml:space="preserve">Leavers by gender </t>
  </si>
  <si>
    <t xml:space="preserve">Leavers by age group </t>
  </si>
  <si>
    <t>Leavers by region</t>
  </si>
  <si>
    <t xml:space="preserve">Turnover rate by region </t>
  </si>
  <si>
    <t xml:space="preserve">Turnover rate by age </t>
  </si>
  <si>
    <t xml:space="preserve">Turnover rate of leavers by gender </t>
  </si>
  <si>
    <t xml:space="preserve">Ratio of women and men in all managerial positions (HAY 18 and above) </t>
  </si>
  <si>
    <t xml:space="preserve">Diversity &amp; Inclusion </t>
  </si>
  <si>
    <t>Proportion of women in total workforce</t>
  </si>
  <si>
    <t>Proportion of women in junior management positions (HAY 18-20)</t>
  </si>
  <si>
    <t>Proportion of women in managerial revenue-generating functions (HAY 18 and above in business units)</t>
  </si>
  <si>
    <t>Proportion of women in non-managerial positions (HAY 17 and below)</t>
  </si>
  <si>
    <t>Proportion of disabled workforce</t>
  </si>
  <si>
    <t>Number of promotions (HAY grade change upwards)</t>
  </si>
  <si>
    <t>Parental leave by gender</t>
  </si>
  <si>
    <t>Number of employees entitled to parental leave</t>
  </si>
  <si>
    <t>Number of employees that took parental leave</t>
  </si>
  <si>
    <t>Number of employees returned to work after parental leave</t>
  </si>
  <si>
    <t>Number of employees returned to work after parental leave and were still employed twelve months later</t>
  </si>
  <si>
    <t>Return to work rate of employees that took parental leave</t>
  </si>
  <si>
    <t>Retention rate of employees that took parental leave</t>
  </si>
  <si>
    <t xml:space="preserve">Ratio of senior executives (CEO, or HAY21 and above) with local citizenship to all senior executives (CEO, or HAY21 and above) </t>
  </si>
  <si>
    <t>Bosnia-Herz.</t>
  </si>
  <si>
    <t>Czech Republic</t>
  </si>
  <si>
    <t>Montenegro</t>
  </si>
  <si>
    <t>Pakistan</t>
  </si>
  <si>
    <t>Romania</t>
  </si>
  <si>
    <t>Russian Fed.</t>
  </si>
  <si>
    <t>WAGES AND SALARIES</t>
  </si>
  <si>
    <t xml:space="preserve">Rate of average base salary of women to average base salary of men in each employment category  </t>
  </si>
  <si>
    <t>Top Management (HAY 24 and above)</t>
  </si>
  <si>
    <t>Middle Management (between HAY 21 and HAY 23)</t>
  </si>
  <si>
    <t>First Line Management (between HAY 18 and HAY 20)</t>
  </si>
  <si>
    <t>Specialist groups (between HAY 14 and HAY 17)</t>
  </si>
  <si>
    <t>Other (HAY 13 and below)</t>
  </si>
  <si>
    <t xml:space="preserve">Rate of average base salary of women to average base salary of men by significant operating locations </t>
  </si>
  <si>
    <r>
      <rPr>
        <b/>
        <sz val="11"/>
        <color rgb="FF000000"/>
        <rFont val="Calibri"/>
        <family val="2"/>
        <charset val="238"/>
      </rPr>
      <t xml:space="preserve">Ratio of corporate minimum wage to local minimum wage at significant (&gt; 100 employees) operating locations </t>
    </r>
    <r>
      <rPr>
        <b/>
        <vertAlign val="superscript"/>
        <sz val="11"/>
        <color rgb="FF000000"/>
        <rFont val="Calibri"/>
        <family val="2"/>
        <charset val="238"/>
      </rPr>
      <t>2</t>
    </r>
  </si>
  <si>
    <t xml:space="preserve">Bosnia Herzegovina (Energopetrol d.d.) </t>
  </si>
  <si>
    <t>Czech Republic (MOL Česká republika, s.r.o.)</t>
  </si>
  <si>
    <t xml:space="preserve">Croatia (INA d.d.) </t>
  </si>
  <si>
    <t xml:space="preserve">Hungary (MOL Plc.) </t>
  </si>
  <si>
    <t>Montenegro (INA-CRNA GORA d.o.o.)</t>
  </si>
  <si>
    <t xml:space="preserve">Pakistan (MOL Pakistan Ltd.) </t>
  </si>
  <si>
    <t xml:space="preserve">Romania (MOL Romania PP s.r.l.) </t>
  </si>
  <si>
    <t xml:space="preserve">Russia (BaiTex LLC) </t>
  </si>
  <si>
    <t xml:space="preserve">Slovakia (Slovnaft a.s.) </t>
  </si>
  <si>
    <t>EMPLOYEE ENGAGEMENT</t>
  </si>
  <si>
    <r>
      <t xml:space="preserve">Employees engagement survery results </t>
    </r>
    <r>
      <rPr>
        <sz val="10"/>
        <rFont val="Calibri"/>
        <family val="2"/>
        <charset val="238"/>
        <scheme val="minor"/>
      </rPr>
      <t xml:space="preserve"> (MOL Group scope)</t>
    </r>
  </si>
  <si>
    <t>Coverage</t>
  </si>
  <si>
    <t>Response rate</t>
  </si>
  <si>
    <r>
      <t>Engagement level</t>
    </r>
    <r>
      <rPr>
        <vertAlign val="superscript"/>
        <sz val="11"/>
        <color theme="1"/>
        <rFont val="Calibri"/>
        <family val="2"/>
      </rPr>
      <t>3</t>
    </r>
  </si>
  <si>
    <t>DEVELOPMENT AND TRAINING</t>
  </si>
  <si>
    <t xml:space="preserve">Employees covered by a predefined and standardized performance appraisal process (by employee category) </t>
  </si>
  <si>
    <t xml:space="preserve">Education and trainings - aggregate data </t>
  </si>
  <si>
    <t>Headcount</t>
  </si>
  <si>
    <t>Training coverage</t>
  </si>
  <si>
    <t>Total training hours</t>
  </si>
  <si>
    <t>hours</t>
  </si>
  <si>
    <t>Total hours per head</t>
  </si>
  <si>
    <t>Total training cost</t>
  </si>
  <si>
    <t>Training cost per head</t>
  </si>
  <si>
    <t>thousand HUF</t>
  </si>
  <si>
    <t xml:space="preserve">Split of Total Training hours based on provider </t>
  </si>
  <si>
    <t xml:space="preserve">Internal </t>
  </si>
  <si>
    <t>External</t>
  </si>
  <si>
    <t xml:space="preserve">Average hours of training per employee group </t>
  </si>
  <si>
    <t xml:space="preserve">Average training cost per employee group </t>
  </si>
  <si>
    <t xml:space="preserve">Headcount per employee groups </t>
  </si>
  <si>
    <t xml:space="preserve">Total training hours </t>
  </si>
  <si>
    <t xml:space="preserve">Total training cost </t>
  </si>
  <si>
    <t xml:space="preserve">Training coverage </t>
  </si>
  <si>
    <t>FAIR EMPLOYMENT</t>
  </si>
  <si>
    <t xml:space="preserve">Freedom of association </t>
  </si>
  <si>
    <t>Employees with potential access to trade union membership</t>
  </si>
  <si>
    <t>Employees with potential coverage of collective bargaining agreements</t>
  </si>
  <si>
    <t>Minimum notice period(s) for trade uniouns regarding significant operational changes (weeks)</t>
  </si>
  <si>
    <t>BaiTex LLC</t>
  </si>
  <si>
    <t>weeks</t>
  </si>
  <si>
    <t>Crosco Naftni Servisi d.o</t>
  </si>
  <si>
    <t>Energopetrol d.d.</t>
  </si>
  <si>
    <t>FER Tűzoltóság Kft.</t>
  </si>
  <si>
    <t>Geoinform Kft</t>
  </si>
  <si>
    <t>Holdina Sarajevo d.o.o. -</t>
  </si>
  <si>
    <t>INA Crna Gora d.o.o. - Na</t>
  </si>
  <si>
    <t>INA d.d.</t>
  </si>
  <si>
    <t>INA MALOPRODAJNI SERVISI</t>
  </si>
  <si>
    <t>INA Maziva d.o.o. (lub. c</t>
  </si>
  <si>
    <t>INA VATROGASNI SERVI</t>
  </si>
  <si>
    <t>MOL - LUB Kft.</t>
  </si>
  <si>
    <t>MOL Ceska Rep.s.r.o.</t>
  </si>
  <si>
    <t>MOL GBS Magyarország Kft.</t>
  </si>
  <si>
    <t>MOL GBS Slovakia s.r.o.</t>
  </si>
  <si>
    <t>MOL IT &amp; Digital GBS Mo</t>
  </si>
  <si>
    <t>MOL Mo. Társasági Szolg.</t>
  </si>
  <si>
    <t>MOL Nyrt.</t>
  </si>
  <si>
    <t>MOL PAKISTAN B.V.</t>
  </si>
  <si>
    <t>MOL Petrolkémia Zrt.</t>
  </si>
  <si>
    <t>MOL Romania PP s.r.l.</t>
  </si>
  <si>
    <t>MOLTRANS Kft</t>
  </si>
  <si>
    <t>OTI-KVV Kivitelező</t>
  </si>
  <si>
    <t>Petrolszolg Kft. GOP</t>
  </si>
  <si>
    <t>PLAVI TIM d.o.o</t>
  </si>
  <si>
    <t>Rotary Zrt.</t>
  </si>
  <si>
    <t>Slovnaft Montáže GOP</t>
  </si>
  <si>
    <t>Slovnaft Trans a.s.</t>
  </si>
  <si>
    <t>SLOVNAFT, a.s.</t>
  </si>
  <si>
    <t>STSI d.o.o.</t>
  </si>
  <si>
    <t>Tifon d.o.o.</t>
  </si>
  <si>
    <t>TRS d.o.o.</t>
  </si>
  <si>
    <t>VÚRUP a.s.</t>
  </si>
  <si>
    <r>
      <t>HUMAN CAPITAL  - BUSINESSES DATA</t>
    </r>
    <r>
      <rPr>
        <b/>
        <vertAlign val="superscript"/>
        <sz val="11"/>
        <color theme="0"/>
        <rFont val="Calibri"/>
        <family val="2"/>
        <scheme val="minor"/>
      </rPr>
      <t>1</t>
    </r>
  </si>
  <si>
    <r>
      <t xml:space="preserve">Average headcount </t>
    </r>
    <r>
      <rPr>
        <sz val="10"/>
        <rFont val="Calibri"/>
        <family val="2"/>
        <charset val="238"/>
        <scheme val="minor"/>
      </rPr>
      <t xml:space="preserve"> (MOL Group scope)</t>
    </r>
  </si>
  <si>
    <r>
      <t>Downstream</t>
    </r>
    <r>
      <rPr>
        <vertAlign val="superscript"/>
        <sz val="11"/>
        <color theme="1"/>
        <rFont val="Calibri"/>
        <family val="2"/>
        <scheme val="minor"/>
      </rPr>
      <t>4</t>
    </r>
  </si>
  <si>
    <t>Gas Midstream</t>
  </si>
  <si>
    <t>IBS</t>
  </si>
  <si>
    <t>o/w Consumer Services</t>
  </si>
  <si>
    <t>Management &amp; Services</t>
  </si>
  <si>
    <t>MOL Group</t>
  </si>
  <si>
    <t>MOL Plc.</t>
  </si>
  <si>
    <t>Subsidiaries</t>
  </si>
  <si>
    <r>
      <t xml:space="preserve">Average headcount full-time employees  </t>
    </r>
    <r>
      <rPr>
        <sz val="10"/>
        <rFont val="Calibri"/>
        <family val="2"/>
        <charset val="238"/>
        <scheme val="minor"/>
      </rPr>
      <t>(MOL Group scope)</t>
    </r>
  </si>
  <si>
    <r>
      <t>Downstream</t>
    </r>
    <r>
      <rPr>
        <vertAlign val="superscript"/>
        <sz val="11"/>
        <color theme="1"/>
        <rFont val="Calibri"/>
        <family val="2"/>
        <charset val="238"/>
        <scheme val="minor"/>
      </rPr>
      <t>4</t>
    </r>
  </si>
  <si>
    <r>
      <t xml:space="preserve">Average headcount part-time employees  </t>
    </r>
    <r>
      <rPr>
        <sz val="10"/>
        <rFont val="Calibri"/>
        <family val="2"/>
        <charset val="238"/>
        <scheme val="minor"/>
      </rPr>
      <t>(MOL Group scope)</t>
    </r>
  </si>
  <si>
    <r>
      <t xml:space="preserve">Closing headcount (person)  </t>
    </r>
    <r>
      <rPr>
        <sz val="10"/>
        <rFont val="Calibri"/>
        <family val="2"/>
        <charset val="238"/>
        <scheme val="minor"/>
      </rPr>
      <t>(MOL Group scope)</t>
    </r>
  </si>
  <si>
    <r>
      <t xml:space="preserve">Number of leavers by region </t>
    </r>
    <r>
      <rPr>
        <sz val="10"/>
        <rFont val="Calibri"/>
        <family val="2"/>
        <charset val="238"/>
        <scheme val="minor"/>
      </rPr>
      <t xml:space="preserve"> (MOL Group scope)</t>
    </r>
  </si>
  <si>
    <t>1) 'Human Capital Businesses Data'/'MOL Group scope' covers all MOL Group companies, whereas the remaining data scope (subject to external assurance) is limited to companies above 100 employees.</t>
  </si>
  <si>
    <t>2) Ratio calculated based on  min. wage data for Bosnia&amp;Herzegovina, Ceczhia, Croatia,Hungary, Montenegro, Pakistan, Romania, Russia, Slovakia</t>
  </si>
  <si>
    <t>3)  The engagement methodology changed in 2017 due to the selection of a new provider.</t>
  </si>
  <si>
    <t>4) Downstream including retail until 2016.</t>
  </si>
  <si>
    <r>
      <rPr>
        <b/>
        <sz val="10"/>
        <color theme="1"/>
        <rFont val="Calibri"/>
        <family val="2"/>
        <scheme val="minor"/>
      </rPr>
      <t>Aggregated data</t>
    </r>
    <r>
      <rPr>
        <sz val="10"/>
        <color theme="1"/>
        <rFont val="Calibri"/>
        <family val="2"/>
        <scheme val="minor"/>
      </rPr>
      <t xml:space="preserve"> is calculated for the whole MOL Group including INA Group (if not, it is indicated in the table). The various breakdowns of data are based on the data from  SDHR data collection. If data supply differs from the above mentioned methods, then it is indicated.</t>
    </r>
  </si>
  <si>
    <r>
      <rPr>
        <b/>
        <sz val="10"/>
        <color theme="1"/>
        <rFont val="Calibri"/>
        <family val="2"/>
        <scheme val="minor"/>
      </rPr>
      <t xml:space="preserve">Total workforce: </t>
    </r>
    <r>
      <rPr>
        <sz val="10"/>
        <color theme="1"/>
        <rFont val="Calibri"/>
        <family val="2"/>
        <scheme val="minor"/>
      </rPr>
      <t>Total number of people working in the reporting organisation on the last day of the reporting period (including part-time employees and employees with indefinite contracts).</t>
    </r>
  </si>
  <si>
    <r>
      <rPr>
        <b/>
        <sz val="10"/>
        <color theme="1"/>
        <rFont val="Calibri"/>
        <family val="2"/>
        <scheme val="minor"/>
      </rPr>
      <t xml:space="preserve">Leavers: </t>
    </r>
    <r>
      <rPr>
        <sz val="10"/>
        <color theme="1"/>
        <rFont val="Calibri"/>
        <family val="2"/>
        <scheme val="minor"/>
      </rPr>
      <t>Number of employees leaving the company during the reporting period voluntarily or due to dismissal, retirement, or death (outsourcing is not included).</t>
    </r>
  </si>
  <si>
    <r>
      <rPr>
        <b/>
        <sz val="10"/>
        <color theme="1"/>
        <rFont val="Calibri"/>
        <family val="2"/>
        <scheme val="minor"/>
      </rPr>
      <t xml:space="preserve">Turnover rate: </t>
    </r>
    <r>
      <rPr>
        <sz val="10"/>
        <color theme="1"/>
        <rFont val="Calibri"/>
        <family val="2"/>
        <scheme val="minor"/>
      </rPr>
      <t>the number of a given employee group leaving the company is divided by the number of  employees in the same category.</t>
    </r>
  </si>
  <si>
    <r>
      <rPr>
        <b/>
        <sz val="10"/>
        <color theme="1"/>
        <rFont val="Calibri"/>
        <family val="2"/>
        <scheme val="minor"/>
      </rPr>
      <t xml:space="preserve">Governance bodies: </t>
    </r>
    <r>
      <rPr>
        <sz val="10"/>
        <color theme="1"/>
        <rFont val="Calibri"/>
        <family val="2"/>
        <scheme val="minor"/>
      </rPr>
      <t>2014-16:</t>
    </r>
    <r>
      <rPr>
        <b/>
        <sz val="10"/>
        <color theme="1"/>
        <rFont val="Calibri"/>
        <family val="2"/>
        <scheme val="minor"/>
      </rPr>
      <t xml:space="preserve"> </t>
    </r>
    <r>
      <rPr>
        <sz val="10"/>
        <color theme="1"/>
        <rFont val="Calibri"/>
        <family val="2"/>
        <scheme val="minor"/>
      </rPr>
      <t xml:space="preserve">Supervisory Boards and Boards of Directors of MOL Plc, TVK Plc, FGSZ Plc, Slovnaft a.s. and INA d.d. As of 2017: Supervisory Boards and Boards of Directors of MOL Group </t>
    </r>
  </si>
  <si>
    <r>
      <rPr>
        <b/>
        <sz val="10"/>
        <color theme="1"/>
        <rFont val="Calibri"/>
        <family val="2"/>
        <scheme val="minor"/>
      </rPr>
      <t>Trade unions and collective bargaining agreement:</t>
    </r>
    <r>
      <rPr>
        <sz val="10"/>
        <color theme="1"/>
        <rFont val="Calibri"/>
        <family val="2"/>
        <scheme val="minor"/>
      </rPr>
      <t xml:space="preserve"> Data are from SDHR data collection. Collective bargaining agreements include those signed by the reporting organisation itself or by employer organisations of which it is a member. These agreements can be at the sector, national, regional, organisational, or workplace level.</t>
    </r>
  </si>
  <si>
    <r>
      <rPr>
        <b/>
        <sz val="10"/>
        <color theme="1"/>
        <rFont val="Calibri"/>
        <family val="2"/>
        <scheme val="minor"/>
      </rPr>
      <t>Training refers to:</t>
    </r>
    <r>
      <rPr>
        <sz val="10"/>
        <color theme="1"/>
        <rFont val="Calibri"/>
        <family val="2"/>
        <scheme val="minor"/>
      </rPr>
      <t xml:space="preserve"> All types of vocational training and instruction, paid educational leave provided by the reporting organisation for its employees, training or education pursued externally and paid for in whole or in part by the reporting organisation and training on specific topics such as health and safety. Training does not include on-site coaching by supervisors. Group level training data are from SDHR data collection.</t>
    </r>
  </si>
  <si>
    <r>
      <rPr>
        <b/>
        <sz val="10"/>
        <rFont val="Calibri"/>
        <family val="2"/>
        <scheme val="minor"/>
      </rPr>
      <t xml:space="preserve">Employee Engagement Survey </t>
    </r>
    <r>
      <rPr>
        <sz val="10"/>
        <rFont val="Calibri"/>
        <family val="2"/>
        <scheme val="minor"/>
      </rPr>
      <t>Employee engagement is a strategic part of a healthy and productive workplace and a priority for sustaining and promoting our human capital and business strategy. We deploy biannually an employee engagement survey (the Roundtable Survey) in most of our companies within MOL Group and many of our locations worldwide. Since 2012, Aon Hewitt’s ‘Say, Stay, Strive’ model has been used. Engagement is calculated by determining each employee’s average response to the six engagement questions based on the Aon Hewitt six-point response scale. If the average rating for an employee equals or exceeds 4.5, that individual is assessed as ‘engaged’. The engagement score is the total proportion of employees who are ‘engaged’.</t>
    </r>
  </si>
  <si>
    <r>
      <rPr>
        <b/>
        <sz val="10"/>
        <rFont val="Calibri"/>
        <family val="2"/>
        <scheme val="minor"/>
      </rPr>
      <t>HAY</t>
    </r>
    <r>
      <rPr>
        <sz val="10"/>
        <rFont val="Calibri"/>
        <family val="2"/>
        <scheme val="minor"/>
      </rPr>
      <t>: MOL Group’s existing job grading system is based on the HAY methodology. HAY enables the company to manage a single, logical, transparent and consistent system that ensures the adequate treatment of its employees based on the nature of their work and their position within the company.</t>
    </r>
  </si>
  <si>
    <t>Sustainability - Communities</t>
  </si>
  <si>
    <t>COMMUNITY ENGAGEMENT</t>
  </si>
  <si>
    <t>Total number of grievances from local communities</t>
  </si>
  <si>
    <t>Upstream Hungary</t>
  </si>
  <si>
    <t>Danube Refinery</t>
  </si>
  <si>
    <t xml:space="preserve">Zala Refinery </t>
  </si>
  <si>
    <t xml:space="preserve">Bratislava Refinery </t>
  </si>
  <si>
    <t>Upsteam Croatia</t>
  </si>
  <si>
    <t>Rijeka Refinery</t>
  </si>
  <si>
    <t>Sisak Refinery</t>
  </si>
  <si>
    <t>SOCIAL INVESTMENTS - DONATIONS, IN-KIND AND LEVERAGE</t>
  </si>
  <si>
    <t>Total Group</t>
  </si>
  <si>
    <r>
      <t>Donations in cash</t>
    </r>
    <r>
      <rPr>
        <vertAlign val="superscript"/>
        <sz val="11"/>
        <rFont val="Calibri"/>
        <family val="2"/>
        <charset val="238"/>
      </rPr>
      <t>1</t>
    </r>
  </si>
  <si>
    <r>
      <t>In-kind giving (product/services)</t>
    </r>
    <r>
      <rPr>
        <vertAlign val="superscript"/>
        <sz val="11"/>
        <rFont val="Calibri"/>
        <family val="2"/>
        <charset val="238"/>
      </rPr>
      <t>1</t>
    </r>
  </si>
  <si>
    <t>Leverage</t>
  </si>
  <si>
    <t xml:space="preserve">Leverage </t>
  </si>
  <si>
    <t>International Upstream</t>
  </si>
  <si>
    <t> 265.4</t>
  </si>
  <si>
    <r>
      <t>SOCIAL INVESTMENTS - VOLUNTEERING BY EMPLOYEE/COUNTRY</t>
    </r>
    <r>
      <rPr>
        <b/>
        <vertAlign val="superscript"/>
        <sz val="11"/>
        <color rgb="FFFFFFFF"/>
        <rFont val="Calibri"/>
        <family val="2"/>
        <charset val="238"/>
      </rPr>
      <t>2</t>
    </r>
  </si>
  <si>
    <t>Total Volunteering Hours</t>
  </si>
  <si>
    <r>
      <t>LOCAL SUPPLIERS</t>
    </r>
    <r>
      <rPr>
        <b/>
        <vertAlign val="superscript"/>
        <sz val="11"/>
        <color rgb="FFFFFFFF"/>
        <rFont val="Calibri"/>
        <family val="2"/>
        <charset val="238"/>
      </rPr>
      <t>3</t>
    </r>
  </si>
  <si>
    <t xml:space="preserve">Number of local suppliers </t>
  </si>
  <si>
    <t xml:space="preserve">Ratio of local suppliers by number </t>
  </si>
  <si>
    <t>Ratio of local suppliers by contracted value</t>
  </si>
  <si>
    <t>LOCAL MANAGERS - OPERATED INTERNATIONAL UPSTREAM (EX-CEE) LOCATIONS</t>
  </si>
  <si>
    <t>Total number of senior executives</t>
  </si>
  <si>
    <t>Number of local senior executives</t>
  </si>
  <si>
    <t>Total number of managers</t>
  </si>
  <si>
    <t>Number of local managers</t>
  </si>
  <si>
    <t>CUSTOMERS</t>
  </si>
  <si>
    <r>
      <t>Wholesale Customer Satisfaction - Group Level</t>
    </r>
    <r>
      <rPr>
        <b/>
        <vertAlign val="superscript"/>
        <sz val="11"/>
        <rFont val="Calibri"/>
        <family val="2"/>
        <charset val="238"/>
      </rPr>
      <t>4</t>
    </r>
  </si>
  <si>
    <t xml:space="preserve">Hungary </t>
  </si>
  <si>
    <t xml:space="preserve">Slovakia </t>
  </si>
  <si>
    <t xml:space="preserve">Czech Republic </t>
  </si>
  <si>
    <t xml:space="preserve">Croatia (INA) </t>
  </si>
  <si>
    <t xml:space="preserve">Austria </t>
  </si>
  <si>
    <t xml:space="preserve">Serbia </t>
  </si>
  <si>
    <t xml:space="preserve">Poland </t>
  </si>
  <si>
    <t xml:space="preserve">Slovenia </t>
  </si>
  <si>
    <t xml:space="preserve">Italy </t>
  </si>
  <si>
    <t>1) Donations in cash excludes sponsorships. In-kind giving (product/service): excluding the monetized value of corporate volunteering.</t>
  </si>
  <si>
    <t>2) Social Investments (volunteering by employee/country): including companies with more than 100 employees. Volunteering 2020: covers Croatia, a Hungarian subsidiary and Slovakia. Volunteering hours were impacted by travel restriction, curfews, health &amp; safety precautions as a result of Covid, resulting in a number of countries suspending volunteering activities.</t>
  </si>
  <si>
    <t xml:space="preserve">3) From 2021, MOL Group's Procurement organization developed a new Group-level reporting process, which also updated the methdology for calculating the figures in connection with local suppliers. 
Country breakdown doesn't match the total number of suppliers because some suppliers are present in multiple countries. </t>
  </si>
  <si>
    <t>4) New system introduced in 2018. No survey conducted in 2020 and 2022.</t>
  </si>
  <si>
    <r>
      <rPr>
        <b/>
        <sz val="10"/>
        <rFont val="Calibri"/>
        <family val="2"/>
        <charset val="238"/>
      </rPr>
      <t xml:space="preserve">Donations in cash: </t>
    </r>
    <r>
      <rPr>
        <sz val="10"/>
        <rFont val="Calibri"/>
        <family val="2"/>
      </rPr>
      <t>a monetary support provided without any return consideration in a financial or other form. It is closely related to the social role and responsibility of the Company, and can contribute to the Company's positive image.</t>
    </r>
  </si>
  <si>
    <r>
      <rPr>
        <b/>
        <sz val="10"/>
        <rFont val="Calibri"/>
        <family val="2"/>
        <charset val="238"/>
      </rPr>
      <t xml:space="preserve">Employee volunteering during paid working hours: </t>
    </r>
    <r>
      <rPr>
        <sz val="10"/>
        <rFont val="Calibri"/>
        <family val="2"/>
      </rPr>
      <t>Employee volunteering is a service provided by the company staff during paid working hours supporting communities or for charitable purposes.</t>
    </r>
  </si>
  <si>
    <r>
      <rPr>
        <b/>
        <sz val="10"/>
        <rFont val="Calibri"/>
        <family val="2"/>
        <charset val="238"/>
      </rPr>
      <t xml:space="preserve">In-kind giving: </t>
    </r>
    <r>
      <rPr>
        <sz val="10"/>
        <rFont val="Calibri"/>
        <family val="2"/>
      </rPr>
      <t>a non-monetary support provided without any return consideration in a financial or other form, which is closely related to the social role and responsibility of the Company, and can contribute to the Company's positive image.</t>
    </r>
  </si>
  <si>
    <r>
      <rPr>
        <b/>
        <sz val="10"/>
        <rFont val="Calibri"/>
        <family val="2"/>
        <charset val="238"/>
      </rPr>
      <t xml:space="preserve">Leverage (social investments): </t>
    </r>
    <r>
      <rPr>
        <sz val="10"/>
        <rFont val="Calibri"/>
        <family val="2"/>
      </rPr>
      <t>is the leverage of cash and resources coming from the employees, partners of a company or other third party donor, as a result of a social investment project implemented by the same company.</t>
    </r>
  </si>
  <si>
    <r>
      <rPr>
        <b/>
        <sz val="10"/>
        <rFont val="Calibri"/>
        <family val="2"/>
        <charset val="238"/>
      </rPr>
      <t>London Benchmarking Group (LBG) donation measurement methodology:</t>
    </r>
    <r>
      <rPr>
        <sz val="10"/>
        <rFont val="Calibri"/>
        <family val="2"/>
      </rPr>
      <t xml:space="preserve"> It is an internationally acclaimed method to measure a company`s social investments. Over 300 companies worldwide are using the LBG methodology to measure, manage and report on the value, output, leverage and impact of such projects.</t>
    </r>
  </si>
  <si>
    <r>
      <rPr>
        <b/>
        <sz val="10"/>
        <rFont val="Calibri"/>
        <family val="2"/>
        <charset val="238"/>
      </rPr>
      <t>Social Investments:</t>
    </r>
    <r>
      <rPr>
        <sz val="10"/>
        <rFont val="Calibri"/>
        <family val="2"/>
      </rPr>
      <t xml:space="preserve"> The voluntary contribution of companies to communities located near their operations and to society at large with the aim to support external stakeholders in their fields of interest, typically through transfer of knowledge, skills or resources.</t>
    </r>
  </si>
  <si>
    <r>
      <rPr>
        <b/>
        <sz val="10"/>
        <rFont val="Calibri"/>
        <family val="2"/>
        <charset val="238"/>
      </rPr>
      <t xml:space="preserve">Business and Human Rights: </t>
    </r>
    <r>
      <rPr>
        <sz val="10"/>
        <rFont val="Calibri"/>
        <family val="2"/>
      </rPr>
      <t>This area is examining the impact of a company’s activities on human rights, and proposes guidelines to manage these. In 2011, the UN Committee lead by Harvard Kennedy School of Government Professor John Ruggie published guidelines for states and companies regarding how to observe and manage their human rights impacts. MOL Group follows the resulting UN Guiding Principles on Business and Human Rights, and the corresponding general and sectorial indicator of the GRI Standards to devise its actions and report on activities.</t>
    </r>
  </si>
  <si>
    <t>Sustainability - Integrity &amp; Transparency</t>
  </si>
  <si>
    <r>
      <t>ECONOMIC</t>
    </r>
    <r>
      <rPr>
        <b/>
        <vertAlign val="superscript"/>
        <sz val="11"/>
        <color rgb="FFFFFFFF"/>
        <rFont val="Calibri"/>
        <family val="2"/>
        <charset val="238"/>
      </rPr>
      <t>1</t>
    </r>
  </si>
  <si>
    <t>Revenues</t>
  </si>
  <si>
    <t>billion HUF</t>
  </si>
  <si>
    <t>Financial assistance received from government</t>
  </si>
  <si>
    <t>Operating costs</t>
  </si>
  <si>
    <t>Company cash</t>
  </si>
  <si>
    <t>o/w Employee wages and benefits</t>
  </si>
  <si>
    <t>o/w Capital investors</t>
  </si>
  <si>
    <t>o/w Payments to governments</t>
  </si>
  <si>
    <t>o/w Economic value retained</t>
  </si>
  <si>
    <r>
      <t>STANDARD-BASED MANAGEMENT SYSTEMS (IN PROPORTION TO REVENUE)</t>
    </r>
    <r>
      <rPr>
        <b/>
        <vertAlign val="superscript"/>
        <sz val="11"/>
        <color rgb="FFFFFFFF"/>
        <rFont val="Calibri"/>
        <family val="2"/>
        <charset val="238"/>
      </rPr>
      <t>2</t>
    </r>
  </si>
  <si>
    <t xml:space="preserve">ISO 14001 certifications </t>
  </si>
  <si>
    <t xml:space="preserve">ISO 9001 certifications </t>
  </si>
  <si>
    <t xml:space="preserve">OHSAS 18001/ISO 45001 certifications </t>
  </si>
  <si>
    <t xml:space="preserve">ISO 50001 certifications  </t>
  </si>
  <si>
    <t>COMPOSITION OF THE BOARDS</t>
  </si>
  <si>
    <t>Supervisory Board</t>
  </si>
  <si>
    <t>Number of Board members</t>
  </si>
  <si>
    <t>o/w Employee Representatives</t>
  </si>
  <si>
    <t>Number of Independent Board members</t>
  </si>
  <si>
    <t>Percentage of Independence (incl. employee representatives)</t>
  </si>
  <si>
    <t>Percentage of Independence (excl. employee representatives)</t>
  </si>
  <si>
    <t xml:space="preserve">Board of Directors </t>
  </si>
  <si>
    <t>Percentage of Independence</t>
  </si>
  <si>
    <t>MEETINGS AND ATTENDANCE</t>
  </si>
  <si>
    <t>Number of Meetings</t>
  </si>
  <si>
    <t>o/w Zsolt Hernádi, Chairman</t>
  </si>
  <si>
    <t>o/w Dr. Sándor Csányi, Deputy Chairman</t>
  </si>
  <si>
    <t>o/w József Molnár</t>
  </si>
  <si>
    <t>o/w Zsigmond Járai</t>
  </si>
  <si>
    <t>o/w Dr. László Parragh</t>
  </si>
  <si>
    <t>o/w Dr. Martin Roman</t>
  </si>
  <si>
    <t>o/w JUDr. Oszkár Világi</t>
  </si>
  <si>
    <t>o/w Dr. Anthony Radev</t>
  </si>
  <si>
    <t>o/w Dr. Anwar Al-Kharusi</t>
  </si>
  <si>
    <t>o/w Talal Al-Awfi</t>
  </si>
  <si>
    <t>o/w Dr. János Martonyi</t>
  </si>
  <si>
    <t>o/w Dr. György Bacsa</t>
  </si>
  <si>
    <t>Attendance Ratio</t>
  </si>
  <si>
    <t>Corporate Governance and Remuneration Committee</t>
  </si>
  <si>
    <t>o/w Dr. Sándor Csányi</t>
  </si>
  <si>
    <t>o/w Zsolt Hernádi</t>
  </si>
  <si>
    <t>Finance and Risk Management Committee</t>
  </si>
  <si>
    <r>
      <t>o/w József Molnár</t>
    </r>
    <r>
      <rPr>
        <vertAlign val="superscript"/>
        <sz val="11"/>
        <rFont val="Calibri"/>
        <family val="2"/>
        <charset val="238"/>
      </rPr>
      <t>10</t>
    </r>
  </si>
  <si>
    <t>Sustainable Development Committee</t>
  </si>
  <si>
    <r>
      <t>o/w József Molnár</t>
    </r>
    <r>
      <rPr>
        <vertAlign val="superscript"/>
        <sz val="11"/>
        <rFont val="Calibri"/>
        <family val="2"/>
        <charset val="238"/>
      </rPr>
      <t>11</t>
    </r>
  </si>
  <si>
    <r>
      <t>o/w Dr. György Bacsa</t>
    </r>
    <r>
      <rPr>
        <vertAlign val="superscript"/>
        <sz val="11"/>
        <rFont val="Calibri"/>
        <family val="2"/>
        <charset val="238"/>
      </rPr>
      <t>12</t>
    </r>
  </si>
  <si>
    <t>COMPOSITION OF SUPERVISORY BOARD AND BOARD OF DIRECTORS</t>
  </si>
  <si>
    <t>Supervisory Board and Board of Directors by gender</t>
  </si>
  <si>
    <t>Supervisory Board and Board of Directors by citizenship</t>
  </si>
  <si>
    <t>Hungarian</t>
  </si>
  <si>
    <t>Slovak</t>
  </si>
  <si>
    <t>Croatian</t>
  </si>
  <si>
    <t>Omani</t>
  </si>
  <si>
    <t>Czech</t>
  </si>
  <si>
    <t>Supervisory Board and Board of Directors by age groups</t>
  </si>
  <si>
    <t>Below 30 years of age</t>
  </si>
  <si>
    <t>Between 30-50 years of age</t>
  </si>
  <si>
    <t>Over 50 years of age</t>
  </si>
  <si>
    <t>ETHICS</t>
  </si>
  <si>
    <r>
      <t>Ethics Reports - Total</t>
    </r>
    <r>
      <rPr>
        <b/>
        <vertAlign val="superscript"/>
        <sz val="11"/>
        <rFont val="Calibri"/>
        <family val="2"/>
        <charset val="238"/>
      </rPr>
      <t>3</t>
    </r>
  </si>
  <si>
    <t xml:space="preserve">o/w Internal </t>
  </si>
  <si>
    <t xml:space="preserve">o/w External </t>
  </si>
  <si>
    <t>o/w Anonymous</t>
  </si>
  <si>
    <r>
      <t>Investigations</t>
    </r>
    <r>
      <rPr>
        <b/>
        <vertAlign val="superscript"/>
        <sz val="11"/>
        <rFont val="Calibri"/>
        <family val="2"/>
        <charset val="238"/>
      </rPr>
      <t>4</t>
    </r>
  </si>
  <si>
    <r>
      <t>Misconducts</t>
    </r>
    <r>
      <rPr>
        <b/>
        <vertAlign val="superscript"/>
        <sz val="11"/>
        <rFont val="Calibri"/>
        <family val="2"/>
        <charset val="238"/>
      </rPr>
      <t>5</t>
    </r>
  </si>
  <si>
    <r>
      <t>Topics of Ethics Complaints (whistle-blower reports) - Total</t>
    </r>
    <r>
      <rPr>
        <b/>
        <vertAlign val="superscript"/>
        <sz val="11"/>
        <rFont val="Calibri"/>
        <family val="2"/>
        <charset val="238"/>
      </rPr>
      <t>6</t>
    </r>
  </si>
  <si>
    <t>Irresponsible business practices 
(Competition, sanctions, fair advertising, forced and child labour, communities rights)</t>
  </si>
  <si>
    <t>o/w Forced and child labour</t>
  </si>
  <si>
    <t>o/w Breach of communities rights / Disputes with local communities, society in general</t>
  </si>
  <si>
    <t>o/w Breach of import-export controls, restrictions and sanctions</t>
  </si>
  <si>
    <t>o/w Improper/Anti-competitive practices</t>
  </si>
  <si>
    <t>Misuse of information 
(an employee mishandled intellectual property, personal or confidential data, other protected information or company asset, conflict of interest)</t>
  </si>
  <si>
    <t>o/w Intellectual property</t>
  </si>
  <si>
    <t>o/w Privacy and employee confidentiality</t>
  </si>
  <si>
    <t>o/w Misuse of company asset</t>
  </si>
  <si>
    <t>o/w Conflict of interest</t>
  </si>
  <si>
    <t>Improper workplace behaviour 
(an employee behaved improperly while on company premises or at a work-related event with violating company values)</t>
  </si>
  <si>
    <t>o/w Mutual respect, dignity and courtesy</t>
  </si>
  <si>
    <t>o/w Harassment/Bullying</t>
  </si>
  <si>
    <t xml:space="preserve">o/w Sexual harassment </t>
  </si>
  <si>
    <t>o/w Discrimination</t>
  </si>
  <si>
    <t>o/w Breach of social media rules</t>
  </si>
  <si>
    <t>o/w Political or charitable activity</t>
  </si>
  <si>
    <t>o/w Retaliation</t>
  </si>
  <si>
    <t>Unfair labour practices
(an employee acted improperly or did not follow established company processes in the recruiting, hiring, evaluation, promotion, discipline, dismissal or compensation of an employee)</t>
  </si>
  <si>
    <t>o/w Evaluations/Appraisals</t>
  </si>
  <si>
    <t>o/w Promotions/Demotions</t>
  </si>
  <si>
    <t>o/w Unfair recruitment process/Unfair hiring</t>
  </si>
  <si>
    <t>o/w Unfair favouritism</t>
  </si>
  <si>
    <t>o/w Unfair discipline/termination</t>
  </si>
  <si>
    <t>Fraud and corruption</t>
  </si>
  <si>
    <t>o/w Fraud/Theft (External, partners and customers)</t>
  </si>
  <si>
    <t>o/w Fraud/Theft (Internal)</t>
  </si>
  <si>
    <t>o/w Bribery and corruption</t>
  </si>
  <si>
    <t>o/w Gifts and hospitality</t>
  </si>
  <si>
    <t>o/w Insider trading</t>
  </si>
  <si>
    <t>o/w Anti-money laundering, and terror financing rules violation</t>
  </si>
  <si>
    <t>o/w True reporting and integrity of business processes</t>
  </si>
  <si>
    <t>Workplace safety / HSE rule violation
(violation of providing a safe working environment required by applicable law, regulation or by company policy)</t>
  </si>
  <si>
    <t>Code of Business Conduct - Coverage</t>
  </si>
  <si>
    <r>
      <t>Employees</t>
    </r>
    <r>
      <rPr>
        <vertAlign val="superscript"/>
        <sz val="11"/>
        <rFont val="Calibri"/>
        <family val="2"/>
        <charset val="238"/>
      </rPr>
      <t>7</t>
    </r>
  </si>
  <si>
    <t>Contractors/Suppliers</t>
  </si>
  <si>
    <t>Service station operator partner contracts</t>
  </si>
  <si>
    <t>Sponsorship and Corporate giving contracts</t>
  </si>
  <si>
    <t>ANTI-COMPETITIVE PRACTICES</t>
  </si>
  <si>
    <t>Ongoing (external) investigations related to anti-competitive practices</t>
  </si>
  <si>
    <t xml:space="preserve">Fines or settlements related to anti-competitive business practices </t>
  </si>
  <si>
    <t>Monetary losses as a result of legal proceedings associated with price fixing or price manipulation</t>
  </si>
  <si>
    <t>SECURITY</t>
  </si>
  <si>
    <t>Security Investigations - Total Group</t>
  </si>
  <si>
    <t>Misconducts</t>
  </si>
  <si>
    <t>o/w committed at service stations</t>
  </si>
  <si>
    <t>o/w misuses of corporate property, breaches of  security rules or fraud at MOL Group companies</t>
  </si>
  <si>
    <t>o/w conflicts of interest</t>
  </si>
  <si>
    <t>o/w security risks that concerned business partners</t>
  </si>
  <si>
    <r>
      <t>Security Investigations - HQ (incl. International E&amp;P)</t>
    </r>
    <r>
      <rPr>
        <b/>
        <vertAlign val="superscript"/>
        <sz val="11"/>
        <color rgb="FF000000"/>
        <rFont val="Calibri"/>
        <family val="2"/>
        <charset val="238"/>
      </rPr>
      <t>8</t>
    </r>
  </si>
  <si>
    <t>Security Investigations - Hungary</t>
  </si>
  <si>
    <t>Security Investigations - Slovakia</t>
  </si>
  <si>
    <t>Security Investigations - Croatia (incl. BiH)</t>
  </si>
  <si>
    <r>
      <t>Security Investigations - Rest of CEE</t>
    </r>
    <r>
      <rPr>
        <b/>
        <vertAlign val="superscript"/>
        <sz val="11"/>
        <color rgb="FF000000"/>
        <rFont val="Calibri"/>
        <family val="2"/>
        <charset val="238"/>
      </rPr>
      <t>9</t>
    </r>
  </si>
  <si>
    <t>1) Data is calculated according to GRI definition.</t>
  </si>
  <si>
    <t>2) Due to the slightly different business and functional unit categories between financial and non-financial reporting, the revenue based coverages can somewhat differ from the actual coverages.</t>
  </si>
  <si>
    <t>3) Total number of received ethics reports in the given year</t>
  </si>
  <si>
    <t>4) Total number of investigations conducted in the given year (cases received before the given year but closed within the given year are included)</t>
  </si>
  <si>
    <t xml:space="preserve">5) Total number of misconducts identified in the given year (cases received before the given year but closed within the given year are included) </t>
  </si>
  <si>
    <t>6)  The list of topics for ethics complaints was expanded in 2019 and restructured in 2021. For previous years, refer to 2014-2018 and 2017-2021 Data Libraries. Investigations and misconducts only cover the closed cases.</t>
  </si>
  <si>
    <t>7) of MOL Plc.</t>
  </si>
  <si>
    <t>8) International E&amp;P: Norway, Pakistan, Oman, Kurdistan Region of Iraq, Russia, Kazakhstan and Azerbaijan</t>
  </si>
  <si>
    <t>9) Rest of CEE: Austria, Germany, Italy, Serbia, Slovenia, Czech Republic, Montenegro and Romania</t>
  </si>
  <si>
    <t>10) József Molnár: FRC member since 08.09.2022</t>
  </si>
  <si>
    <t>11) József Molnár: SDC member until 08.09.2022</t>
  </si>
  <si>
    <t>12) Dr. György Bacsa: SDC member since 08.09.2022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</si>
</sst>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0;\(#,##0.00\)"/>
    <numFmt numFmtId="166" formatCode="#,##0;\(#,##0\)"/>
    <numFmt numFmtId="167" formatCode="0.0"/>
    <numFmt numFmtId="168" formatCode="_(* #,##0.00_);_(* \(#,##0.00\);_(* &quot;-&quot;??_);_(@_)"/>
    <numFmt numFmtId="169" formatCode="0.0\_x000a_\'%"/>
    <numFmt numFmtId="170" formatCode="#,##0.0;\(#,##0.0\)"/>
    <numFmt numFmtId="171" formatCode="0\_x000a_%"/>
    <numFmt numFmtId="172" formatCode="0.0%"/>
    <numFmt numFmtId="173" formatCode="0.00\_x000a_%"/>
  </numFmts>
  <fonts count="84" x14ac:knownFonts="1">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font>
    <font>
      <sz val="10"/>
      <color rgb="FF000000"/>
      <name val="Calibri"/>
      <family val="2"/>
    </font>
    <font>
      <b/>
      <sz val="11"/>
      <color rgb="FFFFFFFF"/>
      <name val="Calibri"/>
      <family val="2"/>
      <charset val="238"/>
    </font>
    <font>
      <b/>
      <sz val="10"/>
      <color rgb="FFFFFFFF"/>
      <name val="Calibri"/>
      <family val="2"/>
    </font>
    <font>
      <sz val="11"/>
      <name val="Calibri"/>
      <family val="2"/>
      <charset val="238"/>
    </font>
    <font>
      <sz val="10"/>
      <name val="Calibri"/>
      <family val="2"/>
    </font>
    <font>
      <b/>
      <vertAlign val="superscript"/>
      <sz val="11"/>
      <color rgb="FFFFFFFF"/>
      <name val="Calibri"/>
      <family val="2"/>
      <charset val="238"/>
    </font>
    <font>
      <b/>
      <sz val="11"/>
      <color rgb="FFFFFFFF"/>
      <name val="Calibri"/>
      <family val="2"/>
    </font>
    <font>
      <b/>
      <sz val="11"/>
      <name val="Calibri"/>
      <family val="2"/>
    </font>
    <font>
      <b/>
      <sz val="10"/>
      <name val="Calibri"/>
      <family val="2"/>
      <charset val="238"/>
    </font>
    <font>
      <b/>
      <vertAlign val="subscript"/>
      <sz val="10"/>
      <name val="Calibri"/>
      <family val="2"/>
      <charset val="238"/>
    </font>
    <font>
      <b/>
      <sz val="10"/>
      <name val="Calibri"/>
      <family val="2"/>
    </font>
    <font>
      <sz val="11"/>
      <color rgb="FF000000"/>
      <name val="Calibri"/>
      <family val="2"/>
    </font>
    <font>
      <b/>
      <sz val="11"/>
      <color rgb="FF000000"/>
      <name val="Calibri"/>
      <family val="2"/>
    </font>
    <font>
      <vertAlign val="subscript"/>
      <sz val="10"/>
      <name val="Calibri"/>
      <family val="2"/>
      <charset val="238"/>
    </font>
    <font>
      <b/>
      <vertAlign val="subscript"/>
      <sz val="10"/>
      <name val="Calibri"/>
      <family val="2"/>
    </font>
    <font>
      <sz val="11"/>
      <name val="Calibri"/>
      <family val="2"/>
    </font>
    <font>
      <vertAlign val="subscript"/>
      <sz val="10"/>
      <name val="Calibri"/>
      <family val="2"/>
    </font>
    <font>
      <b/>
      <vertAlign val="superscript"/>
      <sz val="11"/>
      <name val="Calibri"/>
      <family val="2"/>
      <charset val="238"/>
    </font>
    <font>
      <vertAlign val="superscript"/>
      <sz val="11"/>
      <name val="Calibri"/>
      <family val="2"/>
      <charset val="238"/>
    </font>
    <font>
      <b/>
      <sz val="11"/>
      <name val="Calibri"/>
      <family val="2"/>
      <charset val="238"/>
    </font>
    <font>
      <sz val="11"/>
      <name val="Calibri"/>
      <family val="2"/>
      <charset val="238"/>
    </font>
    <font>
      <b/>
      <sz val="11"/>
      <name val="Calibri"/>
      <family val="2"/>
      <charset val="238"/>
    </font>
    <font>
      <b/>
      <vertAlign val="subscript"/>
      <sz val="11"/>
      <name val="Calibri"/>
      <family val="2"/>
      <charset val="238"/>
    </font>
    <font>
      <vertAlign val="subscript"/>
      <sz val="11"/>
      <name val="Calibri"/>
      <family val="2"/>
      <charset val="238"/>
    </font>
    <font>
      <sz val="11"/>
      <color rgb="FF000000"/>
      <name val="Calibri"/>
      <family val="2"/>
      <charset val="238"/>
    </font>
    <font>
      <vertAlign val="superscript"/>
      <sz val="11"/>
      <color rgb="FF000000"/>
      <name val="Calibri"/>
      <family val="2"/>
      <charset val="238"/>
    </font>
    <font>
      <sz val="11"/>
      <color rgb="FF1A1A1A"/>
      <name val="Calibri"/>
      <family val="2"/>
    </font>
    <font>
      <sz val="11"/>
      <color theme="0" tint="-0.89999084444715716"/>
      <name val="Calibri"/>
      <family val="2"/>
    </font>
    <font>
      <sz val="10"/>
      <name val="Arial"/>
      <family val="2"/>
    </font>
    <font>
      <b/>
      <sz val="10"/>
      <color rgb="FF000000"/>
      <name val="Calibri"/>
      <family val="2"/>
      <charset val="238"/>
    </font>
    <font>
      <b/>
      <sz val="10"/>
      <color rgb="FF000000"/>
      <name val="Calibri"/>
      <family val="2"/>
    </font>
    <font>
      <sz val="8"/>
      <name val="Calibri"/>
      <family val="2"/>
    </font>
    <font>
      <sz val="10"/>
      <color rgb="FF00B050"/>
      <name val="Calibri"/>
      <family val="2"/>
    </font>
    <font>
      <sz val="8"/>
      <name val="Calibri"/>
      <family val="2"/>
      <charset val="238"/>
    </font>
    <font>
      <vertAlign val="subscript"/>
      <sz val="8"/>
      <name val="Calibri"/>
      <family val="2"/>
      <charset val="238"/>
    </font>
    <font>
      <b/>
      <sz val="8"/>
      <name val="Calibri"/>
      <family val="2"/>
    </font>
    <font>
      <b/>
      <vertAlign val="subscript"/>
      <sz val="8"/>
      <name val="Calibri"/>
      <family val="2"/>
      <charset val="238"/>
    </font>
    <font>
      <b/>
      <vertAlign val="superscript"/>
      <sz val="10"/>
      <color rgb="FF000000"/>
      <name val="Calibri"/>
      <family val="2"/>
      <charset val="238"/>
    </font>
    <font>
      <b/>
      <vertAlign val="superscript"/>
      <sz val="10"/>
      <name val="Calibri"/>
      <family val="2"/>
      <charset val="238"/>
    </font>
    <font>
      <b/>
      <sz val="11"/>
      <color rgb="FF000000"/>
      <name val="Calibri"/>
      <family val="2"/>
      <charset val="238"/>
    </font>
    <font>
      <b/>
      <sz val="11"/>
      <color theme="1"/>
      <name val="Calibri"/>
      <family val="2"/>
      <charset val="238"/>
    </font>
    <font>
      <vertAlign val="superscript"/>
      <sz val="10"/>
      <name val="Calibri"/>
      <family val="2"/>
      <charset val="238"/>
    </font>
    <font>
      <sz val="10"/>
      <name val="Calibri"/>
      <family val="2"/>
      <charset val="238"/>
    </font>
    <font>
      <sz val="10"/>
      <color rgb="FFFF0000"/>
      <name val="Calibri"/>
      <family val="2"/>
    </font>
    <font>
      <sz val="11"/>
      <color rgb="FFFF0000"/>
      <name val="Calibri"/>
      <family val="2"/>
    </font>
    <font>
      <sz val="11"/>
      <color rgb="FF000000"/>
      <name val="Calibri"/>
      <family val="2"/>
      <charset val="238"/>
    </font>
    <font>
      <sz val="11"/>
      <color theme="1"/>
      <name val="Calibri"/>
      <family val="2"/>
      <charset val="238"/>
    </font>
    <font>
      <sz val="11"/>
      <color rgb="FF00B050"/>
      <name val="Calibri"/>
      <family val="2"/>
    </font>
    <font>
      <b/>
      <sz val="11"/>
      <color theme="0"/>
      <name val="Calibri"/>
      <family val="2"/>
      <charset val="238"/>
      <scheme val="minor"/>
    </font>
    <font>
      <b/>
      <sz val="11"/>
      <color theme="1"/>
      <name val="Calibri"/>
      <family val="2"/>
      <charset val="238"/>
      <scheme val="minor"/>
    </font>
    <font>
      <b/>
      <sz val="11"/>
      <color rgb="FFFF0000"/>
      <name val="Calibri"/>
      <family val="2"/>
    </font>
    <font>
      <b/>
      <sz val="11"/>
      <color indexed="9"/>
      <name val="Calibri"/>
      <family val="2"/>
      <charset val="238"/>
      <scheme val="minor"/>
    </font>
    <font>
      <b/>
      <sz val="10"/>
      <color indexed="9"/>
      <name val="Calibri"/>
      <family val="2"/>
      <scheme val="minor"/>
    </font>
    <font>
      <sz val="11"/>
      <name val="Calibri"/>
      <family val="2"/>
      <charset val="238"/>
      <scheme val="minor"/>
    </font>
    <font>
      <sz val="10"/>
      <name val="Calibri"/>
      <family val="2"/>
      <scheme val="minor"/>
    </font>
    <font>
      <b/>
      <sz val="11"/>
      <name val="Calibri"/>
      <family val="2"/>
      <scheme val="minor"/>
    </font>
    <font>
      <b/>
      <vertAlign val="superscript"/>
      <sz val="11"/>
      <name val="Calibri"/>
      <family val="2"/>
      <charset val="238"/>
      <scheme val="minor"/>
    </font>
    <font>
      <sz val="10"/>
      <name val="Calibri"/>
      <family val="2"/>
      <charset val="238"/>
      <scheme val="minor"/>
    </font>
    <font>
      <b/>
      <sz val="10"/>
      <name val="Calibri"/>
      <family val="2"/>
      <scheme val="minor"/>
    </font>
    <font>
      <b/>
      <sz val="11"/>
      <color theme="1"/>
      <name val="Calibri"/>
      <family val="2"/>
      <scheme val="minor"/>
    </font>
    <font>
      <sz val="10"/>
      <name val="Arial"/>
      <family val="2"/>
      <charset val="238"/>
    </font>
    <font>
      <sz val="11"/>
      <name val="Calibri"/>
      <family val="2"/>
      <scheme val="minor"/>
    </font>
    <font>
      <sz val="10"/>
      <color theme="1"/>
      <name val="Calibri"/>
      <family val="2"/>
      <charset val="238"/>
      <scheme val="minor"/>
    </font>
    <font>
      <sz val="10"/>
      <color theme="1"/>
      <name val="Calibri"/>
      <family val="2"/>
      <scheme val="minor"/>
    </font>
    <font>
      <sz val="11"/>
      <color rgb="FFFF0000"/>
      <name val="Calibri"/>
      <family val="2"/>
      <scheme val="minor"/>
    </font>
    <font>
      <sz val="10"/>
      <color indexed="8"/>
      <name val="Arial"/>
      <family val="2"/>
    </font>
    <font>
      <b/>
      <sz val="11"/>
      <color rgb="FF000000"/>
      <name val="Calibri"/>
      <family val="2"/>
      <charset val="238"/>
      <scheme val="minor"/>
    </font>
    <font>
      <sz val="11"/>
      <color rgb="FF000000"/>
      <name val="Calibri"/>
      <family val="2"/>
      <scheme val="minor"/>
    </font>
    <font>
      <b/>
      <sz val="11"/>
      <name val="Calibri"/>
      <family val="2"/>
      <charset val="238"/>
      <scheme val="minor"/>
    </font>
    <font>
      <b/>
      <sz val="10"/>
      <name val="Calibri"/>
      <family val="2"/>
      <charset val="238"/>
      <scheme val="minor"/>
    </font>
    <font>
      <b/>
      <sz val="10"/>
      <color theme="1"/>
      <name val="Calibri"/>
      <family val="2"/>
      <charset val="238"/>
      <scheme val="minor"/>
    </font>
    <font>
      <b/>
      <vertAlign val="superscript"/>
      <sz val="11"/>
      <color rgb="FF000000"/>
      <name val="Calibri"/>
      <family val="2"/>
      <charset val="238"/>
    </font>
    <font>
      <vertAlign val="superscript"/>
      <sz val="11"/>
      <color theme="1"/>
      <name val="Calibri"/>
      <family val="2"/>
    </font>
    <font>
      <b/>
      <vertAlign val="superscript"/>
      <sz val="11"/>
      <color theme="0"/>
      <name val="Calibri"/>
      <family val="2"/>
      <scheme val="minor"/>
    </font>
    <font>
      <vertAlign val="superscript"/>
      <sz val="11"/>
      <color theme="1"/>
      <name val="Calibri"/>
      <family val="2"/>
      <scheme val="minor"/>
    </font>
    <font>
      <vertAlign val="superscript"/>
      <sz val="11"/>
      <color theme="1"/>
      <name val="Calibri"/>
      <family val="2"/>
      <charset val="238"/>
      <scheme val="minor"/>
    </font>
    <font>
      <sz val="11"/>
      <color rgb="FF00B050"/>
      <name val="Calibri"/>
      <family val="2"/>
      <scheme val="minor"/>
    </font>
    <font>
      <b/>
      <sz val="10"/>
      <color theme="1"/>
      <name val="Calibri"/>
      <family val="2"/>
      <scheme val="minor"/>
    </font>
    <font>
      <sz val="10"/>
      <color rgb="FF00B050"/>
      <name val="Calibri"/>
      <family val="2"/>
      <scheme val="minor"/>
    </font>
    <font>
      <sz val="10"/>
      <color rgb="FF000000"/>
      <name val="Calibri"/>
      <family val="2"/>
      <charset val="238"/>
    </font>
  </fonts>
  <fills count="21">
    <fill>
      <patternFill patternType="none"/>
    </fill>
    <fill>
      <patternFill patternType="gray125"/>
    </fill>
    <fill>
      <patternFill patternType="solid">
        <fgColor rgb="FFFFFFFF"/>
        <bgColor rgb="FF000000"/>
      </patternFill>
    </fill>
    <fill>
      <patternFill patternType="solid">
        <fgColor rgb="FFC00000"/>
        <bgColor rgb="FF000000"/>
      </patternFill>
    </fill>
    <fill>
      <patternFill patternType="solid">
        <fgColor rgb="FF808080"/>
        <bgColor rgb="FF000000"/>
      </patternFill>
    </fill>
    <fill>
      <patternFill patternType="solid">
        <fgColor rgb="FFBFBFBF"/>
        <bgColor rgb="FF000000"/>
      </patternFill>
    </fill>
    <fill>
      <patternFill patternType="lightUp">
        <fgColor rgb="FF000000"/>
        <bgColor rgb="FFD9D9D9"/>
      </patternFill>
    </fill>
    <fill>
      <patternFill patternType="solid">
        <fgColor rgb="FFE1FCFF"/>
        <bgColor rgb="FF000000"/>
      </patternFill>
    </fill>
    <fill>
      <patternFill patternType="lightUp">
        <fgColor rgb="FF000000"/>
        <bgColor rgb="FFE1FCFF"/>
      </patternFill>
    </fill>
    <fill>
      <patternFill patternType="solid">
        <fgColor theme="2"/>
        <bgColor rgb="FF000000"/>
      </patternFill>
    </fill>
    <fill>
      <patternFill patternType="solid">
        <fgColor theme="2"/>
        <bgColor indexed="64"/>
      </patternFill>
    </fill>
    <fill>
      <patternFill patternType="solid">
        <fgColor rgb="FFC00000"/>
        <bgColor indexed="64"/>
      </patternFill>
    </fill>
    <fill>
      <patternFill patternType="solid">
        <fgColor theme="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rgb="FFE1FCFF"/>
        <bgColor indexed="64"/>
      </patternFill>
    </fill>
    <fill>
      <patternFill patternType="lightUp">
        <bgColor rgb="FFE1FCFF"/>
      </patternFill>
    </fill>
    <fill>
      <patternFill patternType="solid">
        <fgColor indexed="40"/>
      </patternFill>
    </fill>
    <fill>
      <patternFill patternType="solid">
        <fgColor indexed="22"/>
        <bgColor indexed="64"/>
      </patternFill>
    </fill>
    <fill>
      <patternFill patternType="solid">
        <fgColor rgb="FFBFBFBF"/>
        <bgColor indexed="64"/>
      </patternFill>
    </fill>
  </fills>
  <borders count="2">
    <border>
      <left/>
      <right/>
      <top/>
      <bottom/>
      <diagonal/>
    </border>
    <border>
      <left style="thin">
        <color indexed="48"/>
      </left>
      <right style="thin">
        <color indexed="48"/>
      </right>
      <top style="thin">
        <color indexed="48"/>
      </top>
      <bottom style="thin">
        <color indexed="48"/>
      </bottom>
      <diagonal/>
    </border>
  </borders>
  <cellStyleXfs count="15">
    <xf numFmtId="0" fontId="0" fillId="0" borderId="0"/>
    <xf numFmtId="9" fontId="1" fillId="0" borderId="0" applyFont="0" applyFill="0" applyBorder="0" applyAlignment="0" applyProtection="0"/>
    <xf numFmtId="0" fontId="2" fillId="0" borderId="0"/>
    <xf numFmtId="0" fontId="2" fillId="0" borderId="0"/>
    <xf numFmtId="0" fontId="32" fillId="0" borderId="0"/>
    <xf numFmtId="0" fontId="2" fillId="0" borderId="0"/>
    <xf numFmtId="168" fontId="2" fillId="0" borderId="0" applyFont="0" applyFill="0" applyBorder="0" applyAlignment="0" applyProtection="0"/>
    <xf numFmtId="0" fontId="1" fillId="0" borderId="0"/>
    <xf numFmtId="0" fontId="2" fillId="0" borderId="0"/>
    <xf numFmtId="0" fontId="2" fillId="0" borderId="0"/>
    <xf numFmtId="0" fontId="64" fillId="0" borderId="0"/>
    <xf numFmtId="9" fontId="2" fillId="0" borderId="0" applyFont="0" applyFill="0" applyBorder="0" applyAlignment="0" applyProtection="0"/>
    <xf numFmtId="4" fontId="69" fillId="18" borderId="1" applyNumberFormat="0" applyProtection="0">
      <alignment horizontal="left" vertical="center" indent="1"/>
    </xf>
    <xf numFmtId="0" fontId="1" fillId="0" borderId="0"/>
    <xf numFmtId="0" fontId="1" fillId="0" borderId="0"/>
  </cellStyleXfs>
  <cellXfs count="579">
    <xf numFmtId="0" fontId="0" fillId="0" borderId="0" xfId="0"/>
    <xf numFmtId="0" fontId="3" fillId="2" borderId="0" xfId="2" applyFont="1" applyFill="1"/>
    <xf numFmtId="0" fontId="4" fillId="2" borderId="0" xfId="2" applyFont="1" applyFill="1"/>
    <xf numFmtId="0" fontId="5" fillId="3" borderId="0" xfId="2" applyFont="1" applyFill="1" applyAlignment="1">
      <alignment wrapText="1"/>
    </xf>
    <xf numFmtId="0" fontId="6" fillId="3" borderId="0" xfId="2" applyFont="1" applyFill="1" applyAlignment="1">
      <alignment wrapText="1"/>
    </xf>
    <xf numFmtId="0" fontId="5" fillId="3" borderId="0" xfId="2" applyFont="1" applyFill="1" applyAlignment="1">
      <alignment horizontal="center" wrapText="1"/>
    </xf>
    <xf numFmtId="0" fontId="7" fillId="2" borderId="0" xfId="2" applyFont="1" applyFill="1"/>
    <xf numFmtId="0" fontId="8" fillId="2" borderId="0" xfId="2" applyFont="1" applyFill="1"/>
    <xf numFmtId="4" fontId="3" fillId="2" borderId="0" xfId="2" applyNumberFormat="1" applyFont="1" applyFill="1"/>
    <xf numFmtId="9" fontId="3" fillId="2" borderId="0" xfId="2" applyNumberFormat="1" applyFont="1" applyFill="1"/>
    <xf numFmtId="0" fontId="5" fillId="4" borderId="0" xfId="2" applyFont="1" applyFill="1" applyAlignment="1">
      <alignment vertical="center"/>
    </xf>
    <xf numFmtId="0" fontId="5" fillId="4" borderId="0" xfId="2" applyFont="1" applyFill="1" applyAlignment="1">
      <alignment horizontal="center"/>
    </xf>
    <xf numFmtId="0" fontId="10" fillId="4" borderId="0" xfId="3" applyFont="1" applyFill="1" applyAlignment="1">
      <alignment horizontal="left" vertical="center"/>
    </xf>
    <xf numFmtId="0" fontId="5" fillId="4" borderId="0" xfId="2" applyFont="1" applyFill="1" applyAlignment="1">
      <alignment horizontal="center" vertical="center" wrapText="1"/>
    </xf>
    <xf numFmtId="0" fontId="11" fillId="5" borderId="0" xfId="2" applyFont="1" applyFill="1" applyAlignment="1">
      <alignment horizontal="left" vertical="center" wrapText="1"/>
    </xf>
    <xf numFmtId="0" fontId="12" fillId="5" borderId="0" xfId="2" applyFont="1" applyFill="1" applyAlignment="1">
      <alignment horizontal="center" vertical="center" wrapText="1"/>
    </xf>
    <xf numFmtId="0" fontId="11" fillId="5" borderId="0" xfId="3" applyFont="1" applyFill="1" applyAlignment="1">
      <alignment horizontal="left" vertical="center" wrapText="1"/>
    </xf>
    <xf numFmtId="0" fontId="14" fillId="5" borderId="0" xfId="2" applyFont="1" applyFill="1" applyAlignment="1">
      <alignment horizontal="center" vertical="center" wrapText="1"/>
    </xf>
    <xf numFmtId="164" fontId="15" fillId="6" borderId="0" xfId="2" applyNumberFormat="1" applyFont="1" applyFill="1"/>
    <xf numFmtId="165" fontId="11" fillId="5" borderId="0" xfId="2" applyNumberFormat="1" applyFont="1" applyFill="1" applyAlignment="1">
      <alignment horizontal="center" vertical="center"/>
    </xf>
    <xf numFmtId="165" fontId="16" fillId="5" borderId="0" xfId="2" applyNumberFormat="1" applyFont="1" applyFill="1" applyAlignment="1">
      <alignment horizontal="center" vertical="center"/>
    </xf>
    <xf numFmtId="0" fontId="15" fillId="7" borderId="0" xfId="2" applyFont="1" applyFill="1" applyAlignment="1">
      <alignment horizontal="left" vertical="center" wrapText="1" indent="1"/>
    </xf>
    <xf numFmtId="0" fontId="8" fillId="7" borderId="0" xfId="2" applyFont="1" applyFill="1" applyAlignment="1">
      <alignment horizontal="center" vertical="center" wrapText="1"/>
    </xf>
    <xf numFmtId="164" fontId="15" fillId="8" borderId="0" xfId="2" applyNumberFormat="1" applyFont="1" applyFill="1" applyAlignment="1">
      <alignment vertical="center"/>
    </xf>
    <xf numFmtId="165" fontId="15" fillId="7" borderId="0" xfId="2" applyNumberFormat="1" applyFont="1" applyFill="1" applyAlignment="1">
      <alignment horizontal="center" vertical="center"/>
    </xf>
    <xf numFmtId="165" fontId="3" fillId="7" borderId="0" xfId="2" applyNumberFormat="1" applyFont="1" applyFill="1" applyAlignment="1">
      <alignment horizontal="center" vertical="center"/>
    </xf>
    <xf numFmtId="0" fontId="11" fillId="7" borderId="0" xfId="2" applyFont="1" applyFill="1" applyAlignment="1">
      <alignment horizontal="left" vertical="center" wrapText="1"/>
    </xf>
    <xf numFmtId="0" fontId="14" fillId="7" borderId="0" xfId="2" applyFont="1" applyFill="1" applyAlignment="1">
      <alignment horizontal="center" vertical="center" wrapText="1"/>
    </xf>
    <xf numFmtId="0" fontId="19" fillId="7" borderId="0" xfId="3" applyFont="1" applyFill="1" applyAlignment="1">
      <alignment horizontal="left" vertical="center" wrapText="1" indent="1"/>
    </xf>
    <xf numFmtId="0" fontId="8" fillId="7" borderId="0" xfId="3" applyFont="1" applyFill="1" applyAlignment="1">
      <alignment horizontal="center" vertical="center" wrapText="1"/>
    </xf>
    <xf numFmtId="165" fontId="16" fillId="7" borderId="0" xfId="2" applyNumberFormat="1" applyFont="1" applyFill="1" applyAlignment="1">
      <alignment horizontal="center" vertical="center"/>
    </xf>
    <xf numFmtId="0" fontId="3" fillId="7" borderId="0" xfId="2" applyFont="1" applyFill="1" applyAlignment="1">
      <alignment horizontal="left" vertical="center" wrapText="1"/>
    </xf>
    <xf numFmtId="164" fontId="3" fillId="8" borderId="0" xfId="2" applyNumberFormat="1" applyFont="1" applyFill="1" applyAlignment="1">
      <alignment vertical="center"/>
    </xf>
    <xf numFmtId="0" fontId="3" fillId="7" borderId="0" xfId="3" applyFont="1" applyFill="1" applyAlignment="1">
      <alignment horizontal="left" vertical="center" wrapText="1"/>
    </xf>
    <xf numFmtId="0" fontId="16" fillId="7" borderId="0" xfId="3" applyFont="1" applyFill="1" applyAlignment="1">
      <alignment horizontal="left" vertical="center" wrapText="1"/>
    </xf>
    <xf numFmtId="0" fontId="19" fillId="7" borderId="0" xfId="2" applyFont="1" applyFill="1" applyAlignment="1">
      <alignment horizontal="left" vertical="center" wrapText="1"/>
    </xf>
    <xf numFmtId="0" fontId="19" fillId="7" borderId="0" xfId="2" applyFont="1" applyFill="1" applyAlignment="1">
      <alignment horizontal="left" vertical="center" wrapText="1" indent="1"/>
    </xf>
    <xf numFmtId="166" fontId="16" fillId="5" borderId="0" xfId="2" applyNumberFormat="1" applyFont="1" applyFill="1" applyAlignment="1">
      <alignment horizontal="center" vertical="center"/>
    </xf>
    <xf numFmtId="166" fontId="23" fillId="5" borderId="0" xfId="2" applyNumberFormat="1" applyFont="1" applyFill="1" applyAlignment="1">
      <alignment horizontal="center" vertical="center"/>
    </xf>
    <xf numFmtId="166" fontId="11" fillId="5" borderId="0" xfId="2" applyNumberFormat="1" applyFont="1" applyFill="1" applyAlignment="1">
      <alignment horizontal="center" vertical="center"/>
    </xf>
    <xf numFmtId="0" fontId="11" fillId="7" borderId="0" xfId="3" applyFont="1" applyFill="1" applyAlignment="1">
      <alignment horizontal="left" vertical="center" wrapText="1" indent="1"/>
    </xf>
    <xf numFmtId="0" fontId="14" fillId="7" borderId="0" xfId="3" applyFont="1" applyFill="1" applyAlignment="1">
      <alignment horizontal="center" vertical="center" wrapText="1"/>
    </xf>
    <xf numFmtId="166" fontId="23" fillId="7" borderId="0" xfId="2" applyNumberFormat="1" applyFont="1" applyFill="1" applyAlignment="1">
      <alignment horizontal="center" vertical="center"/>
    </xf>
    <xf numFmtId="166" fontId="11" fillId="7" borderId="0" xfId="2" applyNumberFormat="1" applyFont="1" applyFill="1" applyAlignment="1">
      <alignment horizontal="center" vertical="center"/>
    </xf>
    <xf numFmtId="166" fontId="3" fillId="7" borderId="0" xfId="2" applyNumberFormat="1" applyFont="1" applyFill="1" applyAlignment="1">
      <alignment horizontal="center" vertical="center"/>
    </xf>
    <xf numFmtId="166" fontId="24" fillId="7" borderId="0" xfId="2" applyNumberFormat="1" applyFont="1" applyFill="1" applyAlignment="1">
      <alignment horizontal="center" vertical="center"/>
    </xf>
    <xf numFmtId="166" fontId="19" fillId="7" borderId="0" xfId="2" applyNumberFormat="1" applyFont="1" applyFill="1" applyAlignment="1">
      <alignment horizontal="center" vertical="center"/>
    </xf>
    <xf numFmtId="164" fontId="24" fillId="8" borderId="0" xfId="2" applyNumberFormat="1" applyFont="1" applyFill="1" applyAlignment="1">
      <alignment vertical="center"/>
    </xf>
    <xf numFmtId="164" fontId="19" fillId="8" borderId="0" xfId="2" applyNumberFormat="1" applyFont="1" applyFill="1" applyAlignment="1">
      <alignment vertical="center"/>
    </xf>
    <xf numFmtId="166" fontId="16" fillId="7" borderId="0" xfId="2" applyNumberFormat="1" applyFont="1" applyFill="1" applyAlignment="1">
      <alignment horizontal="center" vertical="center"/>
    </xf>
    <xf numFmtId="164" fontId="16" fillId="8" borderId="0" xfId="2" applyNumberFormat="1" applyFont="1" applyFill="1" applyAlignment="1">
      <alignment vertical="center"/>
    </xf>
    <xf numFmtId="0" fontId="11" fillId="7" borderId="0" xfId="3" applyFont="1" applyFill="1" applyAlignment="1">
      <alignment horizontal="left" vertical="center" wrapText="1" indent="2"/>
    </xf>
    <xf numFmtId="0" fontId="14" fillId="5" borderId="0" xfId="2" applyFont="1" applyFill="1" applyAlignment="1">
      <alignment horizontal="center" vertical="center"/>
    </xf>
    <xf numFmtId="0" fontId="19" fillId="7" borderId="0" xfId="3" applyFont="1" applyFill="1" applyAlignment="1">
      <alignment horizontal="left" vertical="center" wrapText="1"/>
    </xf>
    <xf numFmtId="0" fontId="15" fillId="7" borderId="0" xfId="3" applyFont="1" applyFill="1" applyAlignment="1">
      <alignment horizontal="left" vertical="center" wrapText="1" indent="1"/>
    </xf>
    <xf numFmtId="166" fontId="15" fillId="7" borderId="0" xfId="2" applyNumberFormat="1" applyFont="1" applyFill="1" applyAlignment="1">
      <alignment horizontal="center" vertical="center"/>
    </xf>
    <xf numFmtId="0" fontId="15" fillId="7" borderId="0" xfId="3" applyFont="1" applyFill="1" applyAlignment="1">
      <alignment horizontal="left" vertical="center" wrapText="1"/>
    </xf>
    <xf numFmtId="165" fontId="3" fillId="5" borderId="0" xfId="2" applyNumberFormat="1" applyFont="1" applyFill="1" applyAlignment="1">
      <alignment horizontal="center" vertical="center"/>
    </xf>
    <xf numFmtId="165" fontId="15" fillId="5" borderId="0" xfId="2" applyNumberFormat="1" applyFont="1" applyFill="1" applyAlignment="1">
      <alignment horizontal="center" vertical="center"/>
    </xf>
    <xf numFmtId="0" fontId="7" fillId="7" borderId="0" xfId="2" applyFont="1" applyFill="1" applyAlignment="1">
      <alignment horizontal="left" vertical="center" wrapText="1"/>
    </xf>
    <xf numFmtId="165" fontId="19" fillId="7" borderId="0" xfId="2" applyNumberFormat="1" applyFont="1" applyFill="1" applyAlignment="1">
      <alignment horizontal="center" vertical="center"/>
    </xf>
    <xf numFmtId="0" fontId="11" fillId="5" borderId="0" xfId="2" applyFont="1" applyFill="1" applyAlignment="1">
      <alignment horizontal="left" wrapText="1"/>
    </xf>
    <xf numFmtId="0" fontId="8" fillId="5" borderId="0" xfId="2" applyFont="1" applyFill="1" applyAlignment="1">
      <alignment horizontal="center" vertical="center" wrapText="1"/>
    </xf>
    <xf numFmtId="2" fontId="3" fillId="7" borderId="0" xfId="2" applyNumberFormat="1" applyFont="1" applyFill="1" applyAlignment="1">
      <alignment horizontal="center" vertical="center"/>
    </xf>
    <xf numFmtId="2" fontId="30" fillId="7" borderId="0" xfId="2" applyNumberFormat="1" applyFont="1" applyFill="1" applyAlignment="1">
      <alignment horizontal="center" vertical="center"/>
    </xf>
    <xf numFmtId="2" fontId="31" fillId="7" borderId="0" xfId="2" applyNumberFormat="1" applyFont="1" applyFill="1" applyAlignment="1">
      <alignment horizontal="center" vertical="center"/>
    </xf>
    <xf numFmtId="0" fontId="3" fillId="2" borderId="0" xfId="2" applyFont="1" applyFill="1" applyAlignment="1">
      <alignment vertical="center"/>
    </xf>
    <xf numFmtId="0" fontId="15" fillId="2" borderId="0" xfId="2" applyFont="1" applyFill="1" applyAlignment="1">
      <alignment vertical="center"/>
    </xf>
    <xf numFmtId="0" fontId="11" fillId="5" borderId="0" xfId="4" applyFont="1" applyFill="1" applyAlignment="1">
      <alignment vertical="center" wrapText="1"/>
    </xf>
    <xf numFmtId="0" fontId="33" fillId="5" borderId="0" xfId="2" applyFont="1" applyFill="1" applyAlignment="1">
      <alignment horizontal="center" vertical="center"/>
    </xf>
    <xf numFmtId="0" fontId="11" fillId="5" borderId="0" xfId="4" applyFont="1" applyFill="1" applyAlignment="1">
      <alignment horizontal="left" vertical="center" wrapText="1"/>
    </xf>
    <xf numFmtId="3" fontId="16" fillId="5" borderId="0" xfId="2" applyNumberFormat="1" applyFont="1" applyFill="1" applyAlignment="1">
      <alignment horizontal="center" vertical="center"/>
    </xf>
    <xf numFmtId="0" fontId="19" fillId="7" borderId="0" xfId="4" applyFont="1" applyFill="1" applyAlignment="1">
      <alignment horizontal="left" vertical="center" wrapText="1"/>
    </xf>
    <xf numFmtId="0" fontId="19" fillId="7" borderId="0" xfId="4" applyFont="1" applyFill="1" applyAlignment="1">
      <alignment horizontal="left" vertical="center" wrapText="1" indent="1"/>
    </xf>
    <xf numFmtId="0" fontId="25" fillId="5" borderId="0" xfId="4" applyFont="1" applyFill="1" applyAlignment="1">
      <alignment vertical="center" wrapText="1"/>
    </xf>
    <xf numFmtId="37" fontId="3" fillId="7" borderId="0" xfId="2" applyNumberFormat="1" applyFont="1" applyFill="1" applyAlignment="1">
      <alignment horizontal="center" vertical="center"/>
    </xf>
    <xf numFmtId="37" fontId="15" fillId="7" borderId="0" xfId="2" applyNumberFormat="1" applyFont="1" applyFill="1" applyAlignment="1">
      <alignment horizontal="center" vertical="center"/>
    </xf>
    <xf numFmtId="0" fontId="8" fillId="5" borderId="0" xfId="2" applyFont="1" applyFill="1" applyAlignment="1">
      <alignment horizontal="center" vertical="center"/>
    </xf>
    <xf numFmtId="0" fontId="3" fillId="5" borderId="0" xfId="2" applyFont="1" applyFill="1" applyAlignment="1">
      <alignment vertical="center"/>
    </xf>
    <xf numFmtId="0" fontId="15" fillId="5" borderId="0" xfId="2" applyFont="1" applyFill="1" applyAlignment="1">
      <alignment vertical="center"/>
    </xf>
    <xf numFmtId="166" fontId="30" fillId="7" borderId="0" xfId="2" applyNumberFormat="1" applyFont="1" applyFill="1" applyAlignment="1">
      <alignment horizontal="center" vertical="center"/>
    </xf>
    <xf numFmtId="0" fontId="34" fillId="5" borderId="0" xfId="2" applyFont="1" applyFill="1" applyAlignment="1">
      <alignment horizontal="center" vertical="center"/>
    </xf>
    <xf numFmtId="3" fontId="11" fillId="5" borderId="0" xfId="2" applyNumberFormat="1" applyFont="1" applyFill="1" applyAlignment="1">
      <alignment horizontal="center" vertical="center"/>
    </xf>
    <xf numFmtId="0" fontId="3" fillId="7" borderId="0" xfId="2" applyFont="1" applyFill="1" applyAlignment="1">
      <alignment horizontal="left" vertical="center"/>
    </xf>
    <xf numFmtId="0" fontId="4" fillId="7" borderId="0" xfId="2" applyFont="1" applyFill="1" applyAlignment="1">
      <alignment horizontal="center" vertical="center"/>
    </xf>
    <xf numFmtId="0" fontId="15" fillId="7" borderId="0" xfId="3" applyFont="1" applyFill="1" applyAlignment="1">
      <alignment horizontal="left" vertical="center" indent="1"/>
    </xf>
    <xf numFmtId="0" fontId="4" fillId="7" borderId="0" xfId="3" applyFont="1" applyFill="1" applyAlignment="1">
      <alignment horizontal="center" vertical="center" wrapText="1"/>
    </xf>
    <xf numFmtId="0" fontId="3" fillId="2" borderId="0" xfId="2" applyFont="1" applyFill="1" applyAlignment="1">
      <alignment horizontal="left"/>
    </xf>
    <xf numFmtId="0" fontId="4" fillId="2" borderId="0" xfId="2" applyFont="1" applyFill="1" applyAlignment="1">
      <alignment horizontal="left"/>
    </xf>
    <xf numFmtId="0" fontId="3" fillId="2" borderId="0" xfId="2" applyFont="1" applyFill="1" applyAlignment="1">
      <alignment horizontal="center"/>
    </xf>
    <xf numFmtId="0" fontId="5" fillId="3" borderId="0" xfId="2" applyFont="1" applyFill="1" applyAlignment="1">
      <alignment horizontal="left" wrapText="1"/>
    </xf>
    <xf numFmtId="0" fontId="6" fillId="3" borderId="0" xfId="2" applyFont="1" applyFill="1" applyAlignment="1">
      <alignment horizontal="left" wrapText="1"/>
    </xf>
    <xf numFmtId="0" fontId="36" fillId="2" borderId="0" xfId="2" applyFont="1" applyFill="1" applyAlignment="1">
      <alignment horizontal="left" vertical="center" wrapText="1"/>
    </xf>
    <xf numFmtId="0" fontId="3" fillId="2" borderId="0" xfId="2" applyFont="1" applyFill="1" applyAlignment="1">
      <alignment horizontal="center" vertical="center"/>
    </xf>
    <xf numFmtId="0" fontId="35" fillId="2" borderId="0" xfId="2" applyFont="1" applyFill="1" applyAlignment="1">
      <alignment vertical="center" wrapText="1"/>
    </xf>
    <xf numFmtId="0" fontId="8" fillId="2" borderId="0" xfId="2" applyFont="1" applyFill="1" applyAlignment="1">
      <alignment vertical="center"/>
    </xf>
    <xf numFmtId="0" fontId="35" fillId="2" borderId="0" xfId="2" applyFont="1" applyFill="1" applyAlignment="1">
      <alignment horizontal="left" vertical="center" wrapText="1"/>
    </xf>
    <xf numFmtId="0" fontId="36" fillId="2" borderId="0" xfId="2" applyFont="1" applyFill="1" applyAlignment="1">
      <alignment vertical="center"/>
    </xf>
    <xf numFmtId="0" fontId="8" fillId="2" borderId="0" xfId="2" applyFont="1" applyFill="1" applyAlignment="1">
      <alignment vertical="center" wrapText="1"/>
    </xf>
    <xf numFmtId="0" fontId="36" fillId="2" borderId="0" xfId="2" applyFont="1" applyFill="1" applyAlignment="1">
      <alignment vertical="center" wrapText="1"/>
    </xf>
    <xf numFmtId="0" fontId="36" fillId="2" borderId="0" xfId="2" applyFont="1" applyFill="1" applyAlignment="1">
      <alignment wrapText="1"/>
    </xf>
    <xf numFmtId="0" fontId="36" fillId="2" borderId="0" xfId="2" applyFont="1" applyFill="1"/>
    <xf numFmtId="0" fontId="3" fillId="0" borderId="0" xfId="2" applyFont="1"/>
    <xf numFmtId="0" fontId="4" fillId="0" borderId="0" xfId="2" applyFont="1"/>
    <xf numFmtId="2" fontId="28" fillId="7" borderId="0" xfId="1" applyNumberFormat="1" applyFont="1" applyFill="1" applyAlignment="1">
      <alignment horizontal="center" vertical="center"/>
    </xf>
    <xf numFmtId="0" fontId="5" fillId="3" borderId="0" xfId="5" applyFont="1" applyFill="1" applyAlignment="1">
      <alignment wrapText="1"/>
    </xf>
    <xf numFmtId="0" fontId="10" fillId="3" borderId="0" xfId="2" applyFont="1" applyFill="1" applyAlignment="1">
      <alignment horizontal="center" wrapText="1"/>
    </xf>
    <xf numFmtId="0" fontId="7" fillId="2" borderId="0" xfId="2" applyFont="1" applyFill="1" applyAlignment="1">
      <alignment horizontal="center"/>
    </xf>
    <xf numFmtId="0" fontId="19" fillId="2" borderId="0" xfId="2" applyFont="1" applyFill="1" applyAlignment="1">
      <alignment horizontal="center"/>
    </xf>
    <xf numFmtId="0" fontId="5" fillId="4" borderId="0" xfId="2" applyFont="1" applyFill="1"/>
    <xf numFmtId="0" fontId="10" fillId="4" borderId="0" xfId="3" applyFont="1" applyFill="1"/>
    <xf numFmtId="0" fontId="5" fillId="4" borderId="0" xfId="2" applyFont="1" applyFill="1" applyAlignment="1">
      <alignment horizontal="center" wrapText="1"/>
    </xf>
    <xf numFmtId="0" fontId="11" fillId="5" borderId="0" xfId="3" applyFont="1" applyFill="1" applyAlignment="1">
      <alignment horizontal="left" wrapText="1"/>
    </xf>
    <xf numFmtId="166" fontId="16" fillId="5" borderId="0" xfId="2" applyNumberFormat="1" applyFont="1" applyFill="1" applyAlignment="1">
      <alignment horizontal="center"/>
    </xf>
    <xf numFmtId="166" fontId="15" fillId="7" borderId="0" xfId="2" applyNumberFormat="1" applyFont="1" applyFill="1" applyAlignment="1">
      <alignment horizontal="center"/>
    </xf>
    <xf numFmtId="166" fontId="3" fillId="7" borderId="0" xfId="2" applyNumberFormat="1" applyFont="1" applyFill="1" applyAlignment="1">
      <alignment horizontal="center"/>
    </xf>
    <xf numFmtId="0" fontId="19" fillId="7" borderId="0" xfId="4" applyFont="1" applyFill="1" applyAlignment="1">
      <alignment horizontal="left" vertical="center" wrapText="1" indent="2"/>
    </xf>
    <xf numFmtId="0" fontId="19" fillId="7" borderId="0" xfId="2" applyFont="1" applyFill="1" applyAlignment="1">
      <alignment horizontal="left" vertical="center" wrapText="1" indent="2"/>
    </xf>
    <xf numFmtId="165" fontId="15" fillId="7" borderId="0" xfId="2" applyNumberFormat="1" applyFont="1" applyFill="1" applyAlignment="1">
      <alignment horizontal="center"/>
    </xf>
    <xf numFmtId="165" fontId="19" fillId="7" borderId="0" xfId="2" applyNumberFormat="1" applyFont="1" applyFill="1" applyAlignment="1">
      <alignment horizontal="center"/>
    </xf>
    <xf numFmtId="1" fontId="15" fillId="8" borderId="0" xfId="2" applyNumberFormat="1" applyFont="1" applyFill="1"/>
    <xf numFmtId="166" fontId="19" fillId="7" borderId="0" xfId="2" applyNumberFormat="1" applyFont="1" applyFill="1" applyAlignment="1">
      <alignment horizontal="center"/>
    </xf>
    <xf numFmtId="0" fontId="11" fillId="2" borderId="0" xfId="2" applyFont="1" applyFill="1" applyAlignment="1">
      <alignment horizontal="left" wrapText="1" indent="1"/>
    </xf>
    <xf numFmtId="0" fontId="7" fillId="2" borderId="0" xfId="2" applyFont="1" applyFill="1" applyAlignment="1">
      <alignment horizontal="center" wrapText="1"/>
    </xf>
    <xf numFmtId="0" fontId="19" fillId="2" borderId="0" xfId="2" applyFont="1" applyFill="1" applyAlignment="1">
      <alignment horizontal="center" wrapText="1"/>
    </xf>
    <xf numFmtId="166" fontId="15" fillId="2" borderId="0" xfId="2" applyNumberFormat="1" applyFont="1" applyFill="1" applyAlignment="1">
      <alignment horizontal="center"/>
    </xf>
    <xf numFmtId="166" fontId="3" fillId="2" borderId="0" xfId="2" applyNumberFormat="1" applyFont="1" applyFill="1" applyAlignment="1">
      <alignment horizontal="center"/>
    </xf>
    <xf numFmtId="0" fontId="10" fillId="4" borderId="0" xfId="2" applyFont="1" applyFill="1" applyAlignment="1">
      <alignment horizontal="left"/>
    </xf>
    <xf numFmtId="0" fontId="34" fillId="5" borderId="0" xfId="2" applyFont="1" applyFill="1" applyAlignment="1">
      <alignment horizontal="center"/>
    </xf>
    <xf numFmtId="3" fontId="16" fillId="5" borderId="0" xfId="6" applyNumberFormat="1" applyFont="1" applyFill="1" applyBorder="1" applyAlignment="1">
      <alignment horizontal="center"/>
    </xf>
    <xf numFmtId="0" fontId="11" fillId="7" borderId="0" xfId="2" applyFont="1" applyFill="1" applyAlignment="1">
      <alignment horizontal="left" vertical="center" indent="1"/>
    </xf>
    <xf numFmtId="0" fontId="12" fillId="7" borderId="0" xfId="2" applyFont="1" applyFill="1" applyAlignment="1">
      <alignment horizontal="center" wrapText="1"/>
    </xf>
    <xf numFmtId="0" fontId="25" fillId="7" borderId="0" xfId="3" applyFont="1" applyFill="1" applyAlignment="1">
      <alignment horizontal="left" vertical="center" indent="1"/>
    </xf>
    <xf numFmtId="0" fontId="12" fillId="7" borderId="0" xfId="3" applyFont="1" applyFill="1" applyAlignment="1">
      <alignment horizontal="center" wrapText="1"/>
    </xf>
    <xf numFmtId="166" fontId="43" fillId="7" borderId="0" xfId="2" applyNumberFormat="1" applyFont="1" applyFill="1" applyAlignment="1">
      <alignment horizontal="center"/>
    </xf>
    <xf numFmtId="166" fontId="44" fillId="7" borderId="0" xfId="2" applyNumberFormat="1" applyFont="1" applyFill="1" applyAlignment="1">
      <alignment horizontal="center"/>
    </xf>
    <xf numFmtId="0" fontId="19" fillId="7" borderId="0" xfId="2" applyFont="1" applyFill="1" applyAlignment="1">
      <alignment horizontal="left" vertical="center" indent="2"/>
    </xf>
    <xf numFmtId="0" fontId="8" fillId="7" borderId="0" xfId="2" applyFont="1" applyFill="1" applyAlignment="1">
      <alignment horizontal="center" wrapText="1"/>
    </xf>
    <xf numFmtId="0" fontId="19" fillId="7" borderId="0" xfId="3" applyFont="1" applyFill="1" applyAlignment="1">
      <alignment horizontal="left" vertical="center" indent="2"/>
    </xf>
    <xf numFmtId="0" fontId="8" fillId="7" borderId="0" xfId="3" applyFont="1" applyFill="1" applyAlignment="1">
      <alignment horizontal="center" wrapText="1"/>
    </xf>
    <xf numFmtId="1" fontId="15" fillId="7" borderId="0" xfId="2" applyNumberFormat="1" applyFont="1" applyFill="1" applyAlignment="1">
      <alignment horizontal="center"/>
    </xf>
    <xf numFmtId="1" fontId="3" fillId="7" borderId="0" xfId="2" applyNumberFormat="1" applyFont="1" applyFill="1" applyAlignment="1">
      <alignment horizontal="center"/>
    </xf>
    <xf numFmtId="2" fontId="3" fillId="7" borderId="0" xfId="2" applyNumberFormat="1" applyFont="1" applyFill="1" applyAlignment="1">
      <alignment horizontal="center"/>
    </xf>
    <xf numFmtId="166" fontId="25" fillId="7" borderId="0" xfId="2" applyNumberFormat="1" applyFont="1" applyFill="1" applyAlignment="1">
      <alignment horizontal="center"/>
    </xf>
    <xf numFmtId="0" fontId="15" fillId="5" borderId="0" xfId="2" applyFont="1" applyFill="1"/>
    <xf numFmtId="0" fontId="3" fillId="5" borderId="0" xfId="2" applyFont="1" applyFill="1"/>
    <xf numFmtId="0" fontId="12" fillId="5" borderId="0" xfId="2" applyFont="1" applyFill="1" applyAlignment="1">
      <alignment horizontal="center" wrapText="1"/>
    </xf>
    <xf numFmtId="0" fontId="46" fillId="7" borderId="0" xfId="2" applyFont="1" applyFill="1" applyAlignment="1">
      <alignment horizontal="center" wrapText="1"/>
    </xf>
    <xf numFmtId="0" fontId="3" fillId="5" borderId="0" xfId="2" applyFont="1" applyFill="1" applyAlignment="1">
      <alignment horizontal="center"/>
    </xf>
    <xf numFmtId="0" fontId="47" fillId="5" borderId="0" xfId="2" applyFont="1" applyFill="1" applyAlignment="1">
      <alignment horizontal="center" vertical="center" wrapText="1"/>
    </xf>
    <xf numFmtId="0" fontId="19" fillId="7" borderId="0" xfId="3" applyFont="1" applyFill="1" applyAlignment="1">
      <alignment horizontal="left" wrapText="1"/>
    </xf>
    <xf numFmtId="166" fontId="16" fillId="5" borderId="0" xfId="7" applyNumberFormat="1" applyFont="1" applyFill="1" applyAlignment="1">
      <alignment horizontal="center"/>
    </xf>
    <xf numFmtId="166" fontId="11" fillId="5" borderId="0" xfId="2" applyNumberFormat="1" applyFont="1" applyFill="1" applyAlignment="1">
      <alignment horizontal="center"/>
    </xf>
    <xf numFmtId="0" fontId="11" fillId="5" borderId="0" xfId="2" applyFont="1" applyFill="1" applyAlignment="1">
      <alignment horizontal="left" vertical="center"/>
    </xf>
    <xf numFmtId="0" fontId="11" fillId="5" borderId="0" xfId="3" applyFont="1" applyFill="1" applyAlignment="1">
      <alignment horizontal="left" vertical="center"/>
    </xf>
    <xf numFmtId="165" fontId="15" fillId="5" borderId="0" xfId="2" applyNumberFormat="1" applyFont="1" applyFill="1" applyAlignment="1">
      <alignment horizontal="center"/>
    </xf>
    <xf numFmtId="165" fontId="3" fillId="5" borderId="0" xfId="2" applyNumberFormat="1" applyFont="1" applyFill="1" applyAlignment="1">
      <alignment horizontal="center"/>
    </xf>
    <xf numFmtId="0" fontId="19" fillId="7" borderId="0" xfId="2" applyFont="1" applyFill="1" applyAlignment="1">
      <alignment horizontal="left" vertical="center" indent="1"/>
    </xf>
    <xf numFmtId="0" fontId="33" fillId="5" borderId="0" xfId="2" applyFont="1" applyFill="1" applyAlignment="1">
      <alignment horizontal="center"/>
    </xf>
    <xf numFmtId="0" fontId="19" fillId="7" borderId="0" xfId="3" applyFont="1" applyFill="1" applyAlignment="1">
      <alignment horizontal="left" vertical="center" indent="1"/>
    </xf>
    <xf numFmtId="0" fontId="11" fillId="7" borderId="0" xfId="2" applyFont="1" applyFill="1" applyAlignment="1">
      <alignment horizontal="left" vertical="center"/>
    </xf>
    <xf numFmtId="0" fontId="11" fillId="7" borderId="0" xfId="3" applyFont="1" applyFill="1" applyAlignment="1">
      <alignment horizontal="left" vertical="center"/>
    </xf>
    <xf numFmtId="166" fontId="16" fillId="7" borderId="0" xfId="2" applyNumberFormat="1" applyFont="1" applyFill="1" applyAlignment="1">
      <alignment horizontal="center"/>
    </xf>
    <xf numFmtId="166" fontId="11" fillId="7" borderId="0" xfId="2" applyNumberFormat="1" applyFont="1" applyFill="1" applyAlignment="1">
      <alignment horizontal="center"/>
    </xf>
    <xf numFmtId="0" fontId="48" fillId="2" borderId="0" xfId="2" applyFont="1" applyFill="1"/>
    <xf numFmtId="0" fontId="48" fillId="2" borderId="0" xfId="2" applyFont="1" applyFill="1" applyAlignment="1">
      <alignment horizontal="center"/>
    </xf>
    <xf numFmtId="0" fontId="25" fillId="5" borderId="0" xfId="2" applyFont="1" applyFill="1" applyAlignment="1">
      <alignment horizontal="left" vertical="center"/>
    </xf>
    <xf numFmtId="0" fontId="25" fillId="7" borderId="0" xfId="2" applyFont="1" applyFill="1" applyAlignment="1">
      <alignment horizontal="left" vertical="center" wrapText="1" indent="1"/>
    </xf>
    <xf numFmtId="0" fontId="12" fillId="7" borderId="0" xfId="2" applyFont="1" applyFill="1" applyAlignment="1">
      <alignment horizontal="center" vertical="center" wrapText="1"/>
    </xf>
    <xf numFmtId="0" fontId="25" fillId="7" borderId="0" xfId="3" applyFont="1" applyFill="1" applyAlignment="1">
      <alignment horizontal="left" vertical="center"/>
    </xf>
    <xf numFmtId="0" fontId="33" fillId="7" borderId="0" xfId="3" applyFont="1" applyFill="1" applyAlignment="1">
      <alignment horizontal="center" vertical="center" wrapText="1"/>
    </xf>
    <xf numFmtId="1" fontId="43" fillId="8" borderId="0" xfId="2" applyNumberFormat="1" applyFont="1" applyFill="1" applyAlignment="1">
      <alignment vertical="center"/>
    </xf>
    <xf numFmtId="166" fontId="43" fillId="7" borderId="0" xfId="2" applyNumberFormat="1" applyFont="1" applyFill="1" applyAlignment="1">
      <alignment horizontal="center" vertical="center"/>
    </xf>
    <xf numFmtId="0" fontId="7" fillId="7" borderId="0" xfId="2" applyFont="1" applyFill="1" applyAlignment="1">
      <alignment horizontal="left" vertical="center" wrapText="1" indent="2"/>
    </xf>
    <xf numFmtId="0" fontId="19" fillId="7" borderId="0" xfId="3" applyFont="1" applyFill="1" applyAlignment="1">
      <alignment horizontal="left" vertical="center"/>
    </xf>
    <xf numFmtId="1" fontId="15" fillId="8" borderId="0" xfId="2" applyNumberFormat="1" applyFont="1" applyFill="1" applyAlignment="1">
      <alignment vertical="center"/>
    </xf>
    <xf numFmtId="166" fontId="49" fillId="7" borderId="0" xfId="2" applyNumberFormat="1" applyFont="1" applyFill="1" applyAlignment="1">
      <alignment horizontal="center" vertical="center"/>
    </xf>
    <xf numFmtId="165" fontId="15" fillId="6" borderId="0" xfId="0" applyNumberFormat="1" applyFont="1" applyFill="1" applyAlignment="1">
      <alignment vertical="center"/>
    </xf>
    <xf numFmtId="0" fontId="25" fillId="7" borderId="0" xfId="2" applyFont="1" applyFill="1" applyAlignment="1">
      <alignment horizontal="left" vertical="center" indent="1"/>
    </xf>
    <xf numFmtId="0" fontId="19" fillId="7" borderId="0" xfId="2" applyFont="1" applyFill="1" applyAlignment="1">
      <alignment horizontal="left" vertical="center"/>
    </xf>
    <xf numFmtId="0" fontId="19" fillId="7" borderId="0" xfId="2" applyFont="1" applyFill="1" applyAlignment="1">
      <alignment horizontal="left" vertical="center" indent="3"/>
    </xf>
    <xf numFmtId="166" fontId="44" fillId="7" borderId="0" xfId="2" applyNumberFormat="1" applyFont="1" applyFill="1" applyAlignment="1">
      <alignment horizontal="center" vertical="center"/>
    </xf>
    <xf numFmtId="0" fontId="48" fillId="2" borderId="0" xfId="2" applyFont="1" applyFill="1" applyAlignment="1">
      <alignment horizontal="center" vertical="center"/>
    </xf>
    <xf numFmtId="0" fontId="48" fillId="2" borderId="0" xfId="2" applyFont="1" applyFill="1" applyAlignment="1">
      <alignment vertical="center"/>
    </xf>
    <xf numFmtId="0" fontId="11" fillId="5" borderId="0" xfId="2" applyFont="1" applyFill="1" applyAlignment="1">
      <alignment horizontal="justify" vertical="center" wrapText="1"/>
    </xf>
    <xf numFmtId="0" fontId="11" fillId="5" borderId="0" xfId="3" applyFont="1" applyFill="1" applyAlignment="1">
      <alignment horizontal="justify" vertical="center" wrapText="1"/>
    </xf>
    <xf numFmtId="0" fontId="19" fillId="2" borderId="0" xfId="4" applyFont="1" applyFill="1" applyAlignment="1">
      <alignment horizontal="left" vertical="center" wrapText="1"/>
    </xf>
    <xf numFmtId="0" fontId="15" fillId="2" borderId="0" xfId="2" applyFont="1" applyFill="1" applyAlignment="1">
      <alignment horizontal="center"/>
    </xf>
    <xf numFmtId="0" fontId="15" fillId="2" borderId="0" xfId="2" applyFont="1" applyFill="1"/>
    <xf numFmtId="0" fontId="5" fillId="4" borderId="0" xfId="2" applyFont="1" applyFill="1" applyAlignment="1">
      <alignment horizontal="center" vertical="center"/>
    </xf>
    <xf numFmtId="0" fontId="5" fillId="4" borderId="0" xfId="3" applyFont="1" applyFill="1"/>
    <xf numFmtId="0" fontId="11" fillId="5" borderId="0" xfId="2" applyFont="1" applyFill="1" applyAlignment="1">
      <alignment horizontal="center" vertical="center" wrapText="1"/>
    </xf>
    <xf numFmtId="0" fontId="4" fillId="7" borderId="0" xfId="2" applyFont="1" applyFill="1" applyAlignment="1">
      <alignment horizontal="center"/>
    </xf>
    <xf numFmtId="0" fontId="8" fillId="7" borderId="0" xfId="2" applyFont="1" applyFill="1" applyAlignment="1">
      <alignment horizontal="center"/>
    </xf>
    <xf numFmtId="164" fontId="15" fillId="8" borderId="0" xfId="2" applyNumberFormat="1" applyFont="1" applyFill="1"/>
    <xf numFmtId="0" fontId="15" fillId="7" borderId="0" xfId="2" applyFont="1" applyFill="1" applyAlignment="1">
      <alignment horizontal="center"/>
    </xf>
    <xf numFmtId="0" fontId="3" fillId="7" borderId="0" xfId="2" applyFont="1" applyFill="1" applyAlignment="1">
      <alignment horizontal="center"/>
    </xf>
    <xf numFmtId="164" fontId="50" fillId="8" borderId="0" xfId="2" applyNumberFormat="1" applyFont="1" applyFill="1"/>
    <xf numFmtId="167" fontId="11" fillId="5" borderId="0" xfId="2" applyNumberFormat="1" applyFont="1" applyFill="1" applyAlignment="1">
      <alignment horizontal="center" vertical="center" wrapText="1"/>
    </xf>
    <xf numFmtId="2" fontId="11" fillId="5" borderId="0" xfId="2" applyNumberFormat="1" applyFont="1" applyFill="1" applyAlignment="1">
      <alignment horizontal="center" vertical="center" wrapText="1"/>
    </xf>
    <xf numFmtId="2" fontId="15" fillId="7" borderId="0" xfId="2" applyNumberFormat="1" applyFont="1" applyFill="1" applyAlignment="1">
      <alignment horizontal="center"/>
    </xf>
    <xf numFmtId="0" fontId="11" fillId="7" borderId="0" xfId="4" applyFont="1" applyFill="1" applyAlignment="1">
      <alignment horizontal="left" vertical="center" wrapText="1"/>
    </xf>
    <xf numFmtId="0" fontId="33" fillId="7" borderId="0" xfId="2" applyFont="1" applyFill="1" applyAlignment="1">
      <alignment horizontal="center"/>
    </xf>
    <xf numFmtId="0" fontId="7" fillId="7" borderId="0" xfId="4" applyFont="1" applyFill="1" applyAlignment="1">
      <alignment horizontal="left" vertical="center" wrapText="1" indent="1"/>
    </xf>
    <xf numFmtId="0" fontId="11" fillId="7" borderId="0" xfId="4" applyFont="1" applyFill="1" applyAlignment="1">
      <alignment horizontal="left" vertical="center"/>
    </xf>
    <xf numFmtId="0" fontId="4" fillId="2" borderId="0" xfId="2" applyFont="1" applyFill="1" applyAlignment="1">
      <alignment horizontal="center"/>
    </xf>
    <xf numFmtId="0" fontId="3" fillId="0" borderId="0" xfId="2" applyFont="1" applyAlignment="1">
      <alignment horizontal="center"/>
    </xf>
    <xf numFmtId="0" fontId="6" fillId="3" borderId="0" xfId="2" applyFont="1" applyFill="1" applyAlignment="1">
      <alignment horizontal="center" wrapText="1"/>
    </xf>
    <xf numFmtId="0" fontId="8" fillId="2" borderId="0" xfId="2" applyFont="1" applyFill="1" applyAlignment="1">
      <alignment horizontal="left" wrapText="1"/>
    </xf>
    <xf numFmtId="0" fontId="4" fillId="2" borderId="0" xfId="2" applyFont="1" applyFill="1" applyAlignment="1">
      <alignment horizontal="left" wrapText="1"/>
    </xf>
    <xf numFmtId="0" fontId="8" fillId="2" borderId="0" xfId="2" applyFont="1" applyFill="1" applyAlignment="1">
      <alignment vertical="top" wrapText="1"/>
    </xf>
    <xf numFmtId="0" fontId="51" fillId="2" borderId="0" xfId="2" applyFont="1" applyFill="1"/>
    <xf numFmtId="0" fontId="50" fillId="0" borderId="0" xfId="2" applyFont="1" applyAlignment="1">
      <alignment horizontal="center"/>
    </xf>
    <xf numFmtId="0" fontId="50" fillId="0" borderId="0" xfId="2" applyFont="1"/>
    <xf numFmtId="0" fontId="3" fillId="9" borderId="0" xfId="2" applyFont="1" applyFill="1" applyProtection="1">
      <protection hidden="1"/>
    </xf>
    <xf numFmtId="0" fontId="10" fillId="4" borderId="0" xfId="8" applyFont="1" applyFill="1"/>
    <xf numFmtId="0" fontId="11" fillId="5" borderId="0" xfId="4" applyFont="1" applyFill="1" applyAlignment="1">
      <alignment vertical="center"/>
    </xf>
    <xf numFmtId="0" fontId="14" fillId="5" borderId="0" xfId="2" applyFont="1" applyFill="1" applyAlignment="1">
      <alignment horizontal="center"/>
    </xf>
    <xf numFmtId="0" fontId="15" fillId="7" borderId="0" xfId="2" applyFont="1" applyFill="1" applyAlignment="1">
      <alignment horizontal="center" vertical="center"/>
    </xf>
    <xf numFmtId="0" fontId="3" fillId="7" borderId="0" xfId="2" applyFont="1" applyFill="1" applyAlignment="1">
      <alignment horizontal="center" vertical="center"/>
    </xf>
    <xf numFmtId="0" fontId="19" fillId="7" borderId="0" xfId="2" applyFont="1" applyFill="1" applyAlignment="1">
      <alignment horizontal="center" vertical="center"/>
    </xf>
    <xf numFmtId="0" fontId="8" fillId="7" borderId="0" xfId="2" applyFont="1" applyFill="1" applyAlignment="1">
      <alignment horizontal="center" vertical="center"/>
    </xf>
    <xf numFmtId="0" fontId="19" fillId="7" borderId="0" xfId="8" applyFont="1" applyFill="1" applyAlignment="1">
      <alignment horizontal="left" vertical="center" wrapText="1" indent="2"/>
    </xf>
    <xf numFmtId="0" fontId="16" fillId="5" borderId="0" xfId="4" applyFont="1" applyFill="1" applyAlignment="1">
      <alignment vertical="center"/>
    </xf>
    <xf numFmtId="0" fontId="15" fillId="7" borderId="0" xfId="2" applyFont="1" applyFill="1" applyAlignment="1">
      <alignment horizontal="left" vertical="center"/>
    </xf>
    <xf numFmtId="0" fontId="48" fillId="2" borderId="0" xfId="4" applyFont="1" applyFill="1" applyAlignment="1">
      <alignment horizontal="left" vertical="center" wrapText="1" indent="1"/>
    </xf>
    <xf numFmtId="0" fontId="47" fillId="2" borderId="0" xfId="2" applyFont="1" applyFill="1" applyAlignment="1">
      <alignment horizontal="center" vertical="center"/>
    </xf>
    <xf numFmtId="0" fontId="15" fillId="2" borderId="0" xfId="2" applyFont="1" applyFill="1" applyAlignment="1">
      <alignment horizontal="center" vertical="center"/>
    </xf>
    <xf numFmtId="0" fontId="19" fillId="7" borderId="0" xfId="4" applyFont="1" applyFill="1" applyAlignment="1">
      <alignment horizontal="left" wrapText="1" indent="1"/>
    </xf>
    <xf numFmtId="0" fontId="19" fillId="7" borderId="0" xfId="4" applyFont="1" applyFill="1" applyAlignment="1">
      <alignment horizontal="left" vertical="center" indent="1"/>
    </xf>
    <xf numFmtId="0" fontId="16" fillId="5" borderId="0" xfId="4" applyFont="1" applyFill="1" applyAlignment="1">
      <alignment horizontal="left" vertical="center" wrapText="1"/>
    </xf>
    <xf numFmtId="2" fontId="16" fillId="5" borderId="0" xfId="2" applyNumberFormat="1" applyFont="1" applyFill="1" applyAlignment="1">
      <alignment horizontal="center" vertical="center"/>
    </xf>
    <xf numFmtId="0" fontId="15" fillId="7" borderId="0" xfId="4" applyFont="1" applyFill="1" applyAlignment="1">
      <alignment horizontal="left" vertical="center" wrapText="1" indent="1"/>
    </xf>
    <xf numFmtId="2" fontId="15" fillId="7" borderId="0" xfId="2" applyNumberFormat="1" applyFont="1" applyFill="1" applyAlignment="1">
      <alignment horizontal="center" vertical="center"/>
    </xf>
    <xf numFmtId="0" fontId="4" fillId="2" borderId="0" xfId="2" applyFont="1" applyFill="1" applyAlignment="1">
      <alignment horizontal="center" vertical="center" wrapText="1"/>
    </xf>
    <xf numFmtId="0" fontId="15" fillId="2" borderId="0" xfId="2" applyFont="1" applyFill="1" applyAlignment="1">
      <alignment horizontal="center" vertical="center" wrapText="1"/>
    </xf>
    <xf numFmtId="2" fontId="15" fillId="2" borderId="0" xfId="2" applyNumberFormat="1" applyFont="1" applyFill="1" applyAlignment="1">
      <alignment horizontal="center" vertical="center"/>
    </xf>
    <xf numFmtId="2" fontId="3" fillId="2" borderId="0" xfId="2" applyNumberFormat="1" applyFont="1" applyFill="1" applyAlignment="1">
      <alignment horizontal="center" vertical="center"/>
    </xf>
    <xf numFmtId="0" fontId="11" fillId="5" borderId="0" xfId="2" applyFont="1" applyFill="1" applyAlignment="1">
      <alignment horizontal="center" vertical="center"/>
    </xf>
    <xf numFmtId="0" fontId="15" fillId="7" borderId="0" xfId="2" applyFont="1" applyFill="1" applyAlignment="1">
      <alignment horizontal="left" vertical="center" indent="1"/>
    </xf>
    <xf numFmtId="0" fontId="15" fillId="7" borderId="0" xfId="8" applyFont="1" applyFill="1" applyAlignment="1">
      <alignment horizontal="left" vertical="center" indent="1"/>
    </xf>
    <xf numFmtId="0" fontId="3" fillId="10" borderId="0" xfId="2" applyFont="1" applyFill="1" applyProtection="1">
      <protection hidden="1"/>
    </xf>
    <xf numFmtId="0" fontId="16" fillId="5" borderId="0" xfId="2" applyFont="1" applyFill="1" applyAlignment="1">
      <alignment horizontal="center" vertical="center"/>
    </xf>
    <xf numFmtId="2" fontId="11" fillId="5" borderId="0" xfId="2" applyNumberFormat="1" applyFont="1" applyFill="1" applyAlignment="1">
      <alignment horizontal="center" vertical="center"/>
    </xf>
    <xf numFmtId="0" fontId="16" fillId="5" borderId="0" xfId="2" applyFont="1" applyFill="1" applyAlignment="1">
      <alignment horizontal="left" vertical="center"/>
    </xf>
    <xf numFmtId="0" fontId="15" fillId="2" borderId="0" xfId="2" applyFont="1" applyFill="1" applyAlignment="1">
      <alignment horizontal="left" vertical="center" wrapText="1"/>
    </xf>
    <xf numFmtId="0" fontId="10" fillId="4" borderId="0" xfId="4" applyFont="1" applyFill="1" applyAlignment="1">
      <alignment horizontal="left" vertical="center"/>
    </xf>
    <xf numFmtId="0" fontId="10" fillId="4" borderId="0" xfId="2" applyFont="1" applyFill="1" applyAlignment="1">
      <alignment horizontal="center"/>
    </xf>
    <xf numFmtId="0" fontId="11" fillId="5" borderId="0" xfId="2" applyFont="1" applyFill="1" applyAlignment="1">
      <alignment vertical="center"/>
    </xf>
    <xf numFmtId="0" fontId="11" fillId="5" borderId="0" xfId="8" applyFont="1" applyFill="1" applyAlignment="1">
      <alignment vertical="center"/>
    </xf>
    <xf numFmtId="0" fontId="54" fillId="5" borderId="0" xfId="8" applyFont="1" applyFill="1" applyAlignment="1">
      <alignment vertical="center"/>
    </xf>
    <xf numFmtId="0" fontId="19" fillId="7" borderId="0" xfId="8" applyFont="1" applyFill="1" applyAlignment="1">
      <alignment horizontal="left" vertical="center" wrapText="1" indent="1"/>
    </xf>
    <xf numFmtId="0" fontId="16" fillId="5" borderId="0" xfId="8" applyFont="1" applyFill="1" applyAlignment="1">
      <alignment vertical="center"/>
    </xf>
    <xf numFmtId="0" fontId="11" fillId="5" borderId="0" xfId="8" applyFont="1" applyFill="1" applyAlignment="1">
      <alignment horizontal="center" vertical="center"/>
    </xf>
    <xf numFmtId="0" fontId="11" fillId="5" borderId="0" xfId="8" applyFont="1" applyFill="1" applyAlignment="1">
      <alignment horizontal="left" vertical="center" wrapText="1"/>
    </xf>
    <xf numFmtId="0" fontId="15" fillId="7" borderId="0" xfId="8" applyFont="1" applyFill="1" applyAlignment="1">
      <alignment horizontal="left" vertical="center" wrapText="1" indent="1"/>
    </xf>
    <xf numFmtId="0" fontId="19" fillId="5" borderId="0" xfId="2" applyFont="1" applyFill="1" applyAlignment="1">
      <alignment vertical="center"/>
    </xf>
    <xf numFmtId="0" fontId="48" fillId="5" borderId="0" xfId="2" applyFont="1" applyFill="1" applyAlignment="1">
      <alignment vertical="center"/>
    </xf>
    <xf numFmtId="0" fontId="15" fillId="2" borderId="0" xfId="2" applyFont="1" applyFill="1" applyAlignment="1">
      <alignment horizontal="left"/>
    </xf>
    <xf numFmtId="0" fontId="4" fillId="2" borderId="0" xfId="2" applyFont="1" applyFill="1" applyAlignment="1">
      <alignment horizontal="left" vertical="top" wrapText="1"/>
    </xf>
    <xf numFmtId="0" fontId="4" fillId="2" borderId="0" xfId="2" applyFont="1" applyFill="1" applyAlignment="1">
      <alignment wrapText="1"/>
    </xf>
    <xf numFmtId="0" fontId="15" fillId="2" borderId="0" xfId="2" applyFont="1" applyFill="1" applyAlignment="1">
      <alignment wrapText="1"/>
    </xf>
    <xf numFmtId="0" fontId="0" fillId="10" borderId="0" xfId="0" applyFill="1" applyProtection="1">
      <protection hidden="1"/>
    </xf>
    <xf numFmtId="0" fontId="55" fillId="11" borderId="0" xfId="9" applyFont="1" applyFill="1" applyAlignment="1">
      <alignment horizontal="left" wrapText="1"/>
    </xf>
    <xf numFmtId="0" fontId="56" fillId="11" borderId="0" xfId="2" applyFont="1" applyFill="1" applyAlignment="1">
      <alignment horizontal="center" vertical="center" wrapText="1"/>
    </xf>
    <xf numFmtId="0" fontId="56" fillId="11" borderId="0" xfId="2" applyFont="1" applyFill="1" applyAlignment="1">
      <alignment horizontal="center" wrapText="1"/>
    </xf>
    <xf numFmtId="0" fontId="55" fillId="11" borderId="0" xfId="2" applyFont="1" applyFill="1" applyAlignment="1">
      <alignment horizontal="center" wrapText="1"/>
    </xf>
    <xf numFmtId="0" fontId="2" fillId="12" borderId="0" xfId="2" applyFill="1"/>
    <xf numFmtId="0" fontId="2" fillId="0" borderId="0" xfId="2"/>
    <xf numFmtId="0" fontId="57" fillId="12" borderId="0" xfId="2" applyFont="1" applyFill="1" applyAlignment="1">
      <alignment horizontal="left"/>
    </xf>
    <xf numFmtId="0" fontId="58" fillId="12" borderId="0" xfId="2" applyFont="1" applyFill="1" applyAlignment="1">
      <alignment horizontal="center" vertical="center"/>
    </xf>
    <xf numFmtId="0" fontId="58" fillId="12" borderId="0" xfId="2" applyFont="1" applyFill="1" applyAlignment="1">
      <alignment horizontal="center"/>
    </xf>
    <xf numFmtId="4" fontId="2" fillId="12" borderId="0" xfId="2" applyNumberFormat="1" applyFill="1" applyAlignment="1">
      <alignment horizontal="center"/>
    </xf>
    <xf numFmtId="0" fontId="52" fillId="13" borderId="0" xfId="2" applyFont="1" applyFill="1" applyAlignment="1">
      <alignment horizontal="left"/>
    </xf>
    <xf numFmtId="0" fontId="52" fillId="13" borderId="0" xfId="2" applyFont="1" applyFill="1" applyAlignment="1">
      <alignment horizontal="center" vertical="center"/>
    </xf>
    <xf numFmtId="0" fontId="52" fillId="13" borderId="0" xfId="2" applyFont="1" applyFill="1" applyAlignment="1">
      <alignment horizontal="center"/>
    </xf>
    <xf numFmtId="0" fontId="52" fillId="14" borderId="0" xfId="2" applyFont="1" applyFill="1" applyAlignment="1">
      <alignment horizontal="center" vertical="center" wrapText="1"/>
    </xf>
    <xf numFmtId="0" fontId="59" fillId="15" borderId="0" xfId="2" applyFont="1" applyFill="1" applyAlignment="1">
      <alignment horizontal="left" wrapText="1"/>
    </xf>
    <xf numFmtId="0" fontId="62" fillId="15" borderId="0" xfId="2" applyFont="1" applyFill="1" applyAlignment="1">
      <alignment horizontal="center" vertical="center" wrapText="1"/>
    </xf>
    <xf numFmtId="0" fontId="62" fillId="15" borderId="0" xfId="2" applyFont="1" applyFill="1" applyAlignment="1">
      <alignment horizontal="center" wrapText="1"/>
    </xf>
    <xf numFmtId="166" fontId="63" fillId="15" borderId="0" xfId="2" applyNumberFormat="1" applyFont="1" applyFill="1" applyAlignment="1">
      <alignment horizontal="center"/>
    </xf>
    <xf numFmtId="0" fontId="59" fillId="16" borderId="0" xfId="10" applyFont="1" applyFill="1" applyAlignment="1">
      <alignment horizontal="left" vertical="center" wrapText="1"/>
    </xf>
    <xf numFmtId="0" fontId="61" fillId="16" borderId="0" xfId="2" applyFont="1" applyFill="1" applyAlignment="1">
      <alignment horizontal="center" vertical="center" wrapText="1"/>
    </xf>
    <xf numFmtId="0" fontId="61" fillId="16" borderId="0" xfId="2" applyFont="1" applyFill="1" applyAlignment="1">
      <alignment horizontal="center" wrapText="1"/>
    </xf>
    <xf numFmtId="166" fontId="63" fillId="16" borderId="0" xfId="2" applyNumberFormat="1" applyFont="1" applyFill="1" applyAlignment="1">
      <alignment horizontal="center"/>
    </xf>
    <xf numFmtId="0" fontId="65" fillId="16" borderId="0" xfId="10" applyFont="1" applyFill="1" applyAlignment="1">
      <alignment horizontal="left" vertical="center" wrapText="1" indent="1"/>
    </xf>
    <xf numFmtId="0" fontId="66" fillId="16" borderId="0" xfId="2" applyFont="1" applyFill="1" applyAlignment="1">
      <alignment horizontal="center" vertical="center"/>
    </xf>
    <xf numFmtId="0" fontId="66" fillId="16" borderId="0" xfId="2" applyFont="1" applyFill="1" applyAlignment="1">
      <alignment horizontal="center"/>
    </xf>
    <xf numFmtId="169" fontId="65" fillId="16" borderId="0" xfId="11" applyNumberFormat="1" applyFont="1" applyFill="1" applyBorder="1" applyAlignment="1">
      <alignment horizontal="center" wrapText="1"/>
    </xf>
    <xf numFmtId="167" fontId="1" fillId="16" borderId="0" xfId="11" applyNumberFormat="1" applyFont="1" applyFill="1" applyAlignment="1">
      <alignment horizontal="center"/>
    </xf>
    <xf numFmtId="0" fontId="63" fillId="16" borderId="0" xfId="2" applyFont="1" applyFill="1" applyAlignment="1">
      <alignment horizontal="center"/>
    </xf>
    <xf numFmtId="0" fontId="2" fillId="16" borderId="0" xfId="4" applyFont="1" applyFill="1" applyAlignment="1">
      <alignment horizontal="left" vertical="center" wrapText="1"/>
    </xf>
    <xf numFmtId="0" fontId="67" fillId="16" borderId="0" xfId="2" applyFont="1" applyFill="1" applyAlignment="1">
      <alignment horizontal="center" vertical="center"/>
    </xf>
    <xf numFmtId="0" fontId="67" fillId="16" borderId="0" xfId="2" applyFont="1" applyFill="1" applyAlignment="1">
      <alignment horizontal="center"/>
    </xf>
    <xf numFmtId="167" fontId="2" fillId="16" borderId="0" xfId="4" applyNumberFormat="1" applyFont="1" applyFill="1" applyAlignment="1">
      <alignment horizontal="center" vertical="center" wrapText="1"/>
    </xf>
    <xf numFmtId="167" fontId="2" fillId="16" borderId="0" xfId="11" applyNumberFormat="1" applyFont="1" applyFill="1" applyAlignment="1">
      <alignment horizontal="center"/>
    </xf>
    <xf numFmtId="167" fontId="65" fillId="16" borderId="0" xfId="11" applyNumberFormat="1" applyFont="1" applyFill="1" applyAlignment="1">
      <alignment horizontal="center"/>
    </xf>
    <xf numFmtId="0" fontId="68" fillId="12" borderId="0" xfId="2" applyFont="1" applyFill="1"/>
    <xf numFmtId="0" fontId="68" fillId="0" borderId="0" xfId="2" applyFont="1"/>
    <xf numFmtId="0" fontId="65" fillId="16" borderId="0" xfId="4" applyFont="1" applyFill="1" applyAlignment="1">
      <alignment horizontal="left" vertical="center" wrapText="1"/>
    </xf>
    <xf numFmtId="1" fontId="2" fillId="17" borderId="0" xfId="2" applyNumberFormat="1" applyFill="1"/>
    <xf numFmtId="0" fontId="59" fillId="15" borderId="0" xfId="10" applyFont="1" applyFill="1" applyAlignment="1">
      <alignment horizontal="left" vertical="center"/>
    </xf>
    <xf numFmtId="0" fontId="61" fillId="15" borderId="0" xfId="2" applyFont="1" applyFill="1" applyAlignment="1">
      <alignment horizontal="center" vertical="center"/>
    </xf>
    <xf numFmtId="0" fontId="61" fillId="15" borderId="0" xfId="2" applyFont="1" applyFill="1" applyAlignment="1">
      <alignment horizontal="center"/>
    </xf>
    <xf numFmtId="0" fontId="65" fillId="15" borderId="0" xfId="2" applyFont="1" applyFill="1" applyAlignment="1">
      <alignment horizontal="center"/>
    </xf>
    <xf numFmtId="170" fontId="2" fillId="16" borderId="0" xfId="2" applyNumberFormat="1" applyFill="1" applyAlignment="1">
      <alignment horizontal="center"/>
    </xf>
    <xf numFmtId="0" fontId="59" fillId="16" borderId="0" xfId="12" applyNumberFormat="1" applyFont="1" applyFill="1" applyBorder="1" applyAlignment="1">
      <alignment horizontal="left" vertical="center"/>
    </xf>
    <xf numFmtId="0" fontId="70" fillId="16" borderId="0" xfId="2" applyFont="1" applyFill="1"/>
    <xf numFmtId="3" fontId="53" fillId="16" borderId="0" xfId="2" applyNumberFormat="1" applyFont="1" applyFill="1" applyAlignment="1">
      <alignment horizontal="center"/>
    </xf>
    <xf numFmtId="0" fontId="71" fillId="16" borderId="0" xfId="2" applyFont="1" applyFill="1"/>
    <xf numFmtId="3" fontId="2" fillId="16" borderId="0" xfId="2" applyNumberFormat="1" applyFill="1" applyAlignment="1">
      <alignment horizontal="center"/>
    </xf>
    <xf numFmtId="0" fontId="72" fillId="16" borderId="0" xfId="10" applyFont="1" applyFill="1" applyAlignment="1">
      <alignment horizontal="left" vertical="center" wrapText="1" indent="1"/>
    </xf>
    <xf numFmtId="0" fontId="67" fillId="12" borderId="0" xfId="2" applyFont="1" applyFill="1" applyAlignment="1">
      <alignment horizontal="center"/>
    </xf>
    <xf numFmtId="171" fontId="0" fillId="16" borderId="0" xfId="2" applyNumberFormat="1" applyFont="1" applyFill="1" applyAlignment="1">
      <alignment horizontal="center" wrapText="1"/>
    </xf>
    <xf numFmtId="0" fontId="2" fillId="16" borderId="0" xfId="2" applyFill="1"/>
    <xf numFmtId="9" fontId="2" fillId="16" borderId="0" xfId="2" applyNumberFormat="1" applyFill="1" applyAlignment="1">
      <alignment horizontal="center"/>
    </xf>
    <xf numFmtId="3" fontId="63" fillId="16" borderId="0" xfId="2" applyNumberFormat="1" applyFont="1" applyFill="1" applyAlignment="1">
      <alignment horizontal="center"/>
    </xf>
    <xf numFmtId="164" fontId="2" fillId="16" borderId="0" xfId="2" applyNumberFormat="1" applyFill="1" applyAlignment="1">
      <alignment horizontal="center"/>
    </xf>
    <xf numFmtId="3" fontId="72" fillId="15" borderId="0" xfId="2" applyNumberFormat="1" applyFont="1" applyFill="1" applyAlignment="1">
      <alignment horizontal="center"/>
    </xf>
    <xf numFmtId="166" fontId="2" fillId="16" borderId="0" xfId="2" applyNumberFormat="1" applyFill="1" applyAlignment="1">
      <alignment horizontal="center"/>
    </xf>
    <xf numFmtId="166" fontId="1" fillId="16" borderId="0" xfId="2" applyNumberFormat="1" applyFont="1" applyFill="1" applyAlignment="1">
      <alignment horizontal="center"/>
    </xf>
    <xf numFmtId="0" fontId="2" fillId="16" borderId="0" xfId="2" applyFill="1" applyAlignment="1">
      <alignment horizontal="center"/>
    </xf>
    <xf numFmtId="0" fontId="65" fillId="16" borderId="0" xfId="10" applyFont="1" applyFill="1" applyAlignment="1">
      <alignment horizontal="left" vertical="center"/>
    </xf>
    <xf numFmtId="0" fontId="73" fillId="15" borderId="0" xfId="2" applyFont="1" applyFill="1" applyAlignment="1">
      <alignment horizontal="center" vertical="center" wrapText="1"/>
    </xf>
    <xf numFmtId="0" fontId="73" fillId="15" borderId="0" xfId="2" applyFont="1" applyFill="1" applyAlignment="1">
      <alignment horizontal="center" wrapText="1"/>
    </xf>
    <xf numFmtId="0" fontId="2" fillId="15" borderId="0" xfId="2" applyFill="1" applyAlignment="1">
      <alignment horizontal="center"/>
    </xf>
    <xf numFmtId="0" fontId="65" fillId="16" borderId="0" xfId="10" applyFont="1" applyFill="1" applyAlignment="1">
      <alignment horizontal="left" vertical="center" wrapText="1"/>
    </xf>
    <xf numFmtId="0" fontId="72" fillId="15" borderId="0" xfId="10" applyFont="1" applyFill="1" applyAlignment="1">
      <alignment horizontal="left" vertical="center"/>
    </xf>
    <xf numFmtId="0" fontId="74" fillId="15" borderId="0" xfId="2" applyFont="1" applyFill="1" applyAlignment="1">
      <alignment horizontal="center" vertical="center"/>
    </xf>
    <xf numFmtId="0" fontId="74" fillId="15" borderId="0" xfId="2" applyFont="1" applyFill="1" applyAlignment="1">
      <alignment horizontal="center"/>
    </xf>
    <xf numFmtId="0" fontId="65" fillId="16" borderId="0" xfId="12" applyNumberFormat="1" applyFont="1" applyFill="1" applyBorder="1" applyAlignment="1">
      <alignment horizontal="left" vertical="center"/>
    </xf>
    <xf numFmtId="166" fontId="2" fillId="15" borderId="0" xfId="2" applyNumberFormat="1" applyFill="1" applyAlignment="1">
      <alignment horizontal="center"/>
    </xf>
    <xf numFmtId="0" fontId="59" fillId="15" borderId="0" xfId="4" applyFont="1" applyFill="1" applyAlignment="1">
      <alignment horizontal="left" vertical="center" wrapText="1"/>
    </xf>
    <xf numFmtId="169" fontId="2" fillId="16" borderId="0" xfId="11" applyNumberFormat="1" applyFont="1" applyFill="1" applyBorder="1" applyAlignment="1">
      <alignment horizontal="center" wrapText="1"/>
    </xf>
    <xf numFmtId="0" fontId="2" fillId="16" borderId="0" xfId="4" applyFont="1" applyFill="1" applyAlignment="1">
      <alignment horizontal="left" vertical="center" wrapText="1" indent="1"/>
    </xf>
    <xf numFmtId="0" fontId="19" fillId="5" borderId="0" xfId="2" applyFont="1" applyFill="1" applyAlignment="1">
      <alignment horizontal="center"/>
    </xf>
    <xf numFmtId="0" fontId="15" fillId="7" borderId="0" xfId="4" applyFont="1" applyFill="1" applyAlignment="1">
      <alignment horizontal="left" vertical="center" wrapText="1"/>
    </xf>
    <xf numFmtId="1" fontId="2" fillId="16" borderId="0" xfId="2" applyNumberFormat="1" applyFill="1" applyAlignment="1">
      <alignment horizontal="center"/>
    </xf>
    <xf numFmtId="171" fontId="15" fillId="7" borderId="0" xfId="1" applyNumberFormat="1" applyFont="1" applyFill="1" applyAlignment="1">
      <alignment horizontal="center" wrapText="1"/>
    </xf>
    <xf numFmtId="1" fontId="15" fillId="7" borderId="0" xfId="1" applyNumberFormat="1" applyFont="1" applyFill="1" applyAlignment="1">
      <alignment horizontal="center" wrapText="1"/>
    </xf>
    <xf numFmtId="1" fontId="15" fillId="7" borderId="0" xfId="1" applyNumberFormat="1" applyFont="1" applyFill="1" applyAlignment="1">
      <alignment horizontal="center"/>
    </xf>
    <xf numFmtId="0" fontId="2" fillId="12" borderId="0" xfId="2" applyFill="1" applyAlignment="1">
      <alignment horizontal="left"/>
    </xf>
    <xf numFmtId="0" fontId="67" fillId="12" borderId="0" xfId="2" applyFont="1" applyFill="1" applyAlignment="1">
      <alignment horizontal="center" vertical="center"/>
    </xf>
    <xf numFmtId="0" fontId="2" fillId="12" borderId="0" xfId="2" applyFill="1" applyAlignment="1">
      <alignment horizontal="center"/>
    </xf>
    <xf numFmtId="0" fontId="59" fillId="15" borderId="0" xfId="10" applyFont="1" applyFill="1" applyAlignment="1">
      <alignment horizontal="left" vertical="center" wrapText="1"/>
    </xf>
    <xf numFmtId="165" fontId="65" fillId="15" borderId="0" xfId="2" applyNumberFormat="1" applyFont="1" applyFill="1" applyAlignment="1">
      <alignment horizontal="center"/>
    </xf>
    <xf numFmtId="2" fontId="65" fillId="16" borderId="0" xfId="11" applyNumberFormat="1" applyFont="1" applyFill="1" applyBorder="1" applyAlignment="1">
      <alignment horizontal="center" wrapText="1"/>
    </xf>
    <xf numFmtId="0" fontId="59" fillId="16" borderId="0" xfId="10" applyFont="1" applyFill="1" applyAlignment="1">
      <alignment horizontal="left" vertical="center"/>
    </xf>
    <xf numFmtId="0" fontId="65" fillId="16" borderId="0" xfId="4" applyFont="1" applyFill="1" applyAlignment="1">
      <alignment horizontal="left" vertical="center" wrapText="1" indent="1"/>
    </xf>
    <xf numFmtId="2" fontId="2" fillId="17" borderId="0" xfId="2" applyNumberFormat="1" applyFill="1" applyAlignment="1">
      <alignment horizontal="center"/>
    </xf>
    <xf numFmtId="164" fontId="2" fillId="17" borderId="0" xfId="2" applyNumberFormat="1" applyFill="1" applyAlignment="1">
      <alignment horizontal="center"/>
    </xf>
    <xf numFmtId="0" fontId="43" fillId="15" borderId="0" xfId="4" applyFont="1" applyFill="1" applyAlignment="1">
      <alignment horizontal="left" vertical="center" wrapText="1"/>
    </xf>
    <xf numFmtId="167" fontId="15" fillId="7" borderId="0" xfId="2" applyNumberFormat="1" applyFont="1" applyFill="1" applyAlignment="1">
      <alignment horizontal="center"/>
    </xf>
    <xf numFmtId="0" fontId="19" fillId="7" borderId="0" xfId="10" applyFont="1" applyFill="1" applyAlignment="1">
      <alignment horizontal="left" vertical="center" wrapText="1" indent="1"/>
    </xf>
    <xf numFmtId="164" fontId="15" fillId="8" borderId="0" xfId="2" applyNumberFormat="1" applyFont="1" applyFill="1" applyAlignment="1">
      <alignment horizontal="center"/>
    </xf>
    <xf numFmtId="0" fontId="3" fillId="16" borderId="0" xfId="2" applyFont="1" applyFill="1" applyAlignment="1">
      <alignment horizontal="left" vertical="center"/>
    </xf>
    <xf numFmtId="0" fontId="52" fillId="15" borderId="0" xfId="2" applyFont="1" applyFill="1" applyAlignment="1">
      <alignment horizontal="center" vertical="center" wrapText="1"/>
    </xf>
    <xf numFmtId="2" fontId="28" fillId="7" borderId="0" xfId="1" applyNumberFormat="1" applyFont="1" applyFill="1" applyAlignment="1">
      <alignment horizontal="center" wrapText="1"/>
    </xf>
    <xf numFmtId="0" fontId="58" fillId="15" borderId="0" xfId="2" applyFont="1" applyFill="1" applyAlignment="1">
      <alignment horizontal="center" vertical="center"/>
    </xf>
    <xf numFmtId="0" fontId="58" fillId="15" borderId="0" xfId="2" applyFont="1" applyFill="1" applyAlignment="1">
      <alignment horizontal="center"/>
    </xf>
    <xf numFmtId="2" fontId="2" fillId="16" borderId="0" xfId="2" applyNumberFormat="1" applyFill="1" applyAlignment="1">
      <alignment horizontal="center"/>
    </xf>
    <xf numFmtId="167" fontId="2" fillId="16" borderId="0" xfId="2" applyNumberFormat="1" applyFill="1" applyAlignment="1">
      <alignment horizontal="center"/>
    </xf>
    <xf numFmtId="0" fontId="73" fillId="15" borderId="0" xfId="2" applyFont="1" applyFill="1" applyAlignment="1">
      <alignment horizontal="center" vertical="center"/>
    </xf>
    <xf numFmtId="0" fontId="73" fillId="15" borderId="0" xfId="2" applyFont="1" applyFill="1" applyAlignment="1">
      <alignment horizontal="center"/>
    </xf>
    <xf numFmtId="1" fontId="19" fillId="7" borderId="0" xfId="2" applyNumberFormat="1" applyFont="1" applyFill="1" applyAlignment="1">
      <alignment horizontal="center"/>
    </xf>
    <xf numFmtId="2" fontId="0" fillId="16" borderId="0" xfId="2" applyNumberFormat="1" applyFont="1" applyFill="1" applyAlignment="1">
      <alignment horizontal="center"/>
    </xf>
    <xf numFmtId="0" fontId="2" fillId="16" borderId="0" xfId="2" applyFill="1" applyAlignment="1">
      <alignment horizontal="left"/>
    </xf>
    <xf numFmtId="0" fontId="0" fillId="16" borderId="0" xfId="2" applyFont="1" applyFill="1" applyAlignment="1">
      <alignment horizontal="left"/>
    </xf>
    <xf numFmtId="0" fontId="2" fillId="16" borderId="0" xfId="2" applyFill="1" applyAlignment="1">
      <alignment horizontal="left" indent="1"/>
    </xf>
    <xf numFmtId="0" fontId="63" fillId="16" borderId="0" xfId="2" applyFont="1" applyFill="1" applyAlignment="1">
      <alignment horizontal="left"/>
    </xf>
    <xf numFmtId="1" fontId="53" fillId="16" borderId="0" xfId="2" applyNumberFormat="1" applyFont="1" applyFill="1" applyAlignment="1">
      <alignment horizontal="center"/>
    </xf>
    <xf numFmtId="0" fontId="72" fillId="19" borderId="0" xfId="2" applyFont="1" applyFill="1" applyAlignment="1">
      <alignment wrapText="1"/>
    </xf>
    <xf numFmtId="0" fontId="59" fillId="16" borderId="0" xfId="2" applyFont="1" applyFill="1" applyAlignment="1">
      <alignment horizontal="left" wrapText="1"/>
    </xf>
    <xf numFmtId="0" fontId="0" fillId="12" borderId="0" xfId="2" applyFont="1" applyFill="1"/>
    <xf numFmtId="0" fontId="57" fillId="16" borderId="0" xfId="2" applyFont="1" applyFill="1" applyAlignment="1">
      <alignment horizontal="left" wrapText="1" indent="1"/>
    </xf>
    <xf numFmtId="0" fontId="55" fillId="11" borderId="0" xfId="2" applyFont="1" applyFill="1" applyAlignment="1">
      <alignment horizontal="left" wrapText="1"/>
    </xf>
    <xf numFmtId="0" fontId="80" fillId="12" borderId="0" xfId="2" applyFont="1" applyFill="1"/>
    <xf numFmtId="0" fontId="67" fillId="12" borderId="0" xfId="2" applyFont="1" applyFill="1" applyAlignment="1">
      <alignment vertical="top" wrapText="1"/>
    </xf>
    <xf numFmtId="0" fontId="2" fillId="12" borderId="0" xfId="2" applyFill="1" applyAlignment="1">
      <alignment vertical="center"/>
    </xf>
    <xf numFmtId="0" fontId="67" fillId="12" borderId="0" xfId="2" applyFont="1" applyFill="1" applyAlignment="1">
      <alignment wrapText="1"/>
    </xf>
    <xf numFmtId="0" fontId="82" fillId="12" borderId="0" xfId="2" applyFont="1" applyFill="1"/>
    <xf numFmtId="0" fontId="58" fillId="12" borderId="0" xfId="2" applyFont="1" applyFill="1" applyAlignment="1">
      <alignment vertical="top" wrapText="1"/>
    </xf>
    <xf numFmtId="0" fontId="5" fillId="3" borderId="0" xfId="9" applyFont="1" applyFill="1" applyAlignment="1">
      <alignment wrapText="1"/>
    </xf>
    <xf numFmtId="0" fontId="8" fillId="2" borderId="0" xfId="2" applyFont="1" applyFill="1" applyAlignment="1">
      <alignment horizontal="center"/>
    </xf>
    <xf numFmtId="0" fontId="5" fillId="4" borderId="0" xfId="9" applyFont="1" applyFill="1"/>
    <xf numFmtId="0" fontId="16" fillId="5" borderId="0" xfId="2" applyFont="1" applyFill="1"/>
    <xf numFmtId="0" fontId="14" fillId="5" borderId="0" xfId="2" applyFont="1" applyFill="1" applyAlignment="1">
      <alignment horizontal="center" wrapText="1"/>
    </xf>
    <xf numFmtId="0" fontId="16" fillId="5" borderId="0" xfId="9" applyFont="1" applyFill="1"/>
    <xf numFmtId="0" fontId="16" fillId="5" borderId="0" xfId="2" applyFont="1" applyFill="1" applyAlignment="1">
      <alignment horizontal="center"/>
    </xf>
    <xf numFmtId="0" fontId="15" fillId="7" borderId="0" xfId="2" applyFont="1" applyFill="1" applyAlignment="1">
      <alignment horizontal="left" indent="1"/>
    </xf>
    <xf numFmtId="0" fontId="15" fillId="7" borderId="0" xfId="9" applyFont="1" applyFill="1" applyAlignment="1">
      <alignment horizontal="left" indent="1"/>
    </xf>
    <xf numFmtId="0" fontId="19" fillId="7" borderId="0" xfId="2" applyFont="1" applyFill="1" applyAlignment="1">
      <alignment horizontal="left" indent="1"/>
    </xf>
    <xf numFmtId="0" fontId="7" fillId="7" borderId="0" xfId="2" applyFont="1" applyFill="1" applyAlignment="1">
      <alignment horizontal="left" wrapText="1" indent="1"/>
    </xf>
    <xf numFmtId="0" fontId="7" fillId="7" borderId="0" xfId="9" applyFont="1" applyFill="1" applyAlignment="1">
      <alignment horizontal="left" wrapText="1" indent="1"/>
    </xf>
    <xf numFmtId="0" fontId="50" fillId="7" borderId="0" xfId="2" applyFont="1" applyFill="1" applyAlignment="1">
      <alignment horizontal="center"/>
    </xf>
    <xf numFmtId="165" fontId="11" fillId="5" borderId="0" xfId="2" applyNumberFormat="1" applyFont="1" applyFill="1" applyAlignment="1">
      <alignment horizontal="center"/>
    </xf>
    <xf numFmtId="0" fontId="19" fillId="7" borderId="0" xfId="9" applyFont="1" applyFill="1" applyAlignment="1">
      <alignment horizontal="left" vertical="center" wrapText="1"/>
    </xf>
    <xf numFmtId="170" fontId="15" fillId="7" borderId="0" xfId="2" applyNumberFormat="1" applyFont="1" applyFill="1" applyAlignment="1">
      <alignment horizontal="center"/>
    </xf>
    <xf numFmtId="170" fontId="3" fillId="7" borderId="0" xfId="2" applyNumberFormat="1" applyFont="1" applyFill="1" applyAlignment="1">
      <alignment horizontal="center"/>
    </xf>
    <xf numFmtId="0" fontId="11" fillId="5" borderId="0" xfId="9" applyFont="1" applyFill="1" applyAlignment="1">
      <alignment vertical="center"/>
    </xf>
    <xf numFmtId="167" fontId="15" fillId="5" borderId="0" xfId="2" applyNumberFormat="1" applyFont="1" applyFill="1" applyAlignment="1">
      <alignment horizontal="center"/>
    </xf>
    <xf numFmtId="167" fontId="3" fillId="5" borderId="0" xfId="2" applyNumberFormat="1" applyFont="1" applyFill="1" applyAlignment="1">
      <alignment horizontal="center"/>
    </xf>
    <xf numFmtId="164" fontId="3" fillId="8" borderId="0" xfId="2" applyNumberFormat="1" applyFont="1" applyFill="1"/>
    <xf numFmtId="167" fontId="15" fillId="7" borderId="0" xfId="6" applyNumberFormat="1" applyFont="1" applyFill="1" applyBorder="1" applyAlignment="1">
      <alignment horizontal="center"/>
    </xf>
    <xf numFmtId="167" fontId="3" fillId="7" borderId="0" xfId="6" applyNumberFormat="1" applyFont="1" applyFill="1" applyBorder="1" applyAlignment="1">
      <alignment horizontal="center"/>
    </xf>
    <xf numFmtId="0" fontId="19" fillId="7" borderId="0" xfId="13" applyFont="1" applyFill="1" applyAlignment="1">
      <alignment horizontal="left" vertical="center" indent="1"/>
    </xf>
    <xf numFmtId="0" fontId="11" fillId="5" borderId="0" xfId="13" applyFont="1" applyFill="1" applyAlignment="1">
      <alignment horizontal="left" vertical="center" wrapText="1"/>
    </xf>
    <xf numFmtId="1" fontId="11" fillId="5" borderId="0" xfId="1" applyNumberFormat="1" applyFont="1" applyFill="1" applyBorder="1" applyAlignment="1">
      <alignment horizontal="center" wrapText="1"/>
    </xf>
    <xf numFmtId="171" fontId="11" fillId="5" borderId="0" xfId="11" applyNumberFormat="1" applyFont="1" applyFill="1" applyAlignment="1">
      <alignment horizontal="center" wrapText="1"/>
    </xf>
    <xf numFmtId="1" fontId="15" fillId="7" borderId="0" xfId="11" applyNumberFormat="1" applyFont="1" applyFill="1" applyBorder="1" applyAlignment="1">
      <alignment horizontal="center" wrapText="1"/>
    </xf>
    <xf numFmtId="171" fontId="3" fillId="7" borderId="0" xfId="11" applyNumberFormat="1" applyFont="1" applyFill="1" applyBorder="1" applyAlignment="1">
      <alignment horizontal="center" wrapText="1"/>
    </xf>
    <xf numFmtId="1" fontId="15" fillId="7" borderId="0" xfId="2" applyNumberFormat="1" applyFont="1" applyFill="1" applyAlignment="1">
      <alignment horizontal="center" wrapText="1"/>
    </xf>
    <xf numFmtId="171" fontId="3" fillId="7" borderId="0" xfId="2" applyNumberFormat="1" applyFont="1" applyFill="1" applyAlignment="1">
      <alignment horizontal="center" wrapText="1"/>
    </xf>
    <xf numFmtId="0" fontId="15" fillId="5" borderId="0" xfId="2" applyFont="1" applyFill="1" applyAlignment="1">
      <alignment horizontal="center"/>
    </xf>
    <xf numFmtId="0" fontId="11" fillId="7" borderId="0" xfId="13" applyFont="1" applyFill="1" applyAlignment="1">
      <alignment horizontal="left" vertical="center" indent="1"/>
    </xf>
    <xf numFmtId="0" fontId="19" fillId="7" borderId="0" xfId="9" applyFont="1" applyFill="1" applyAlignment="1">
      <alignment horizontal="left" vertical="center" wrapText="1" indent="1"/>
    </xf>
    <xf numFmtId="0" fontId="10" fillId="4" borderId="0" xfId="9" applyFont="1" applyFill="1"/>
    <xf numFmtId="0" fontId="6" fillId="4" borderId="0" xfId="9" applyFont="1" applyFill="1" applyAlignment="1">
      <alignment horizontal="center"/>
    </xf>
    <xf numFmtId="0" fontId="6" fillId="4" borderId="0" xfId="9" applyFont="1" applyFill="1"/>
    <xf numFmtId="0" fontId="5" fillId="4" borderId="0" xfId="9" applyFont="1" applyFill="1" applyAlignment="1">
      <alignment horizontal="center" vertical="center" wrapText="1"/>
    </xf>
    <xf numFmtId="0" fontId="5" fillId="4" borderId="0" xfId="9" applyFont="1" applyFill="1" applyAlignment="1">
      <alignment horizontal="center" wrapText="1"/>
    </xf>
    <xf numFmtId="0" fontId="52" fillId="14" borderId="0" xfId="9" applyFont="1" applyFill="1" applyAlignment="1">
      <alignment horizontal="center" wrapText="1"/>
    </xf>
    <xf numFmtId="0" fontId="11" fillId="5" borderId="0" xfId="9" applyFont="1" applyFill="1" applyAlignment="1">
      <alignment vertical="center" wrapText="1"/>
    </xf>
    <xf numFmtId="0" fontId="34" fillId="5" borderId="0" xfId="9" applyFont="1" applyFill="1" applyAlignment="1">
      <alignment horizontal="center" vertical="center"/>
    </xf>
    <xf numFmtId="0" fontId="14" fillId="5" borderId="0" xfId="9" applyFont="1" applyFill="1" applyAlignment="1">
      <alignment vertical="center" wrapText="1"/>
    </xf>
    <xf numFmtId="1" fontId="16" fillId="5" borderId="0" xfId="9" applyNumberFormat="1" applyFont="1" applyFill="1" applyAlignment="1">
      <alignment horizontal="center" vertical="center"/>
    </xf>
    <xf numFmtId="1" fontId="34" fillId="5" borderId="0" xfId="9" applyNumberFormat="1" applyFont="1" applyFill="1" applyAlignment="1">
      <alignment horizontal="center" vertical="center"/>
    </xf>
    <xf numFmtId="0" fontId="15" fillId="7" borderId="0" xfId="9" applyFont="1" applyFill="1" applyAlignment="1">
      <alignment horizontal="left" vertical="center" indent="1"/>
    </xf>
    <xf numFmtId="0" fontId="8" fillId="7" borderId="0" xfId="9" applyFont="1" applyFill="1" applyAlignment="1">
      <alignment horizontal="center" vertical="center"/>
    </xf>
    <xf numFmtId="0" fontId="4" fillId="7" borderId="0" xfId="9" applyFont="1" applyFill="1" applyAlignment="1">
      <alignment horizontal="left" vertical="center"/>
    </xf>
    <xf numFmtId="1" fontId="15" fillId="7" borderId="0" xfId="9" applyNumberFormat="1" applyFont="1" applyFill="1" applyAlignment="1">
      <alignment horizontal="center" vertical="center"/>
    </xf>
    <xf numFmtId="1" fontId="4" fillId="7" borderId="0" xfId="9" applyNumberFormat="1" applyFont="1" applyFill="1" applyAlignment="1">
      <alignment horizontal="center" vertical="center"/>
    </xf>
    <xf numFmtId="0" fontId="5" fillId="3" borderId="0" xfId="9" applyFont="1" applyFill="1" applyAlignment="1">
      <alignment horizontal="left" wrapText="1"/>
    </xf>
    <xf numFmtId="0" fontId="51" fillId="2" borderId="0" xfId="2" applyFont="1" applyFill="1" applyAlignment="1">
      <alignment wrapText="1"/>
    </xf>
    <xf numFmtId="0" fontId="15" fillId="2" borderId="0" xfId="2" applyFont="1" applyFill="1" applyAlignment="1">
      <alignment vertical="top"/>
    </xf>
    <xf numFmtId="0" fontId="3" fillId="2" borderId="0" xfId="2" applyFont="1" applyFill="1" applyAlignment="1">
      <alignment vertical="top"/>
    </xf>
    <xf numFmtId="0" fontId="4" fillId="0" borderId="0" xfId="2" applyFont="1" applyAlignment="1">
      <alignment horizontal="center"/>
    </xf>
    <xf numFmtId="0" fontId="2" fillId="12" borderId="0" xfId="9" applyFill="1"/>
    <xf numFmtId="0" fontId="55" fillId="11" borderId="0" xfId="9" applyFont="1" applyFill="1" applyAlignment="1">
      <alignment horizontal="center" wrapText="1"/>
    </xf>
    <xf numFmtId="0" fontId="15" fillId="2" borderId="0" xfId="9" applyFont="1" applyFill="1"/>
    <xf numFmtId="0" fontId="4" fillId="2" borderId="0" xfId="9" applyFont="1" applyFill="1" applyAlignment="1">
      <alignment horizontal="center"/>
    </xf>
    <xf numFmtId="4" fontId="2" fillId="12" borderId="0" xfId="9" applyNumberFormat="1" applyFill="1"/>
    <xf numFmtId="0" fontId="8" fillId="7" borderId="0" xfId="9" applyFont="1" applyFill="1" applyAlignment="1">
      <alignment horizontal="center" wrapText="1"/>
    </xf>
    <xf numFmtId="0" fontId="8" fillId="7" borderId="0" xfId="4" applyFont="1" applyFill="1" applyAlignment="1">
      <alignment horizontal="left" vertical="center" wrapText="1"/>
    </xf>
    <xf numFmtId="170" fontId="11" fillId="7" borderId="0" xfId="9" applyNumberFormat="1" applyFont="1" applyFill="1" applyAlignment="1">
      <alignment horizontal="center"/>
    </xf>
    <xf numFmtId="170" fontId="16" fillId="7" borderId="0" xfId="9" applyNumberFormat="1" applyFont="1" applyFill="1" applyAlignment="1">
      <alignment horizontal="center"/>
    </xf>
    <xf numFmtId="0" fontId="15" fillId="7" borderId="0" xfId="9" applyFont="1" applyFill="1"/>
    <xf numFmtId="0" fontId="4" fillId="7" borderId="0" xfId="9" applyFont="1" applyFill="1"/>
    <xf numFmtId="0" fontId="15" fillId="7" borderId="0" xfId="9" applyFont="1" applyFill="1" applyAlignment="1">
      <alignment horizontal="center"/>
    </xf>
    <xf numFmtId="170" fontId="19" fillId="7" borderId="0" xfId="9" applyNumberFormat="1" applyFont="1" applyFill="1" applyAlignment="1">
      <alignment horizontal="center"/>
    </xf>
    <xf numFmtId="170" fontId="15" fillId="7" borderId="0" xfId="9" applyNumberFormat="1" applyFont="1" applyFill="1" applyAlignment="1">
      <alignment horizontal="center"/>
    </xf>
    <xf numFmtId="0" fontId="4" fillId="7" borderId="0" xfId="9" applyFont="1" applyFill="1" applyAlignment="1">
      <alignment horizontal="left" indent="1"/>
    </xf>
    <xf numFmtId="0" fontId="4" fillId="7" borderId="0" xfId="9" applyFont="1" applyFill="1" applyAlignment="1">
      <alignment horizontal="center"/>
    </xf>
    <xf numFmtId="1" fontId="15" fillId="7" borderId="0" xfId="9" applyNumberFormat="1" applyFont="1" applyFill="1" applyAlignment="1">
      <alignment horizontal="center"/>
    </xf>
    <xf numFmtId="0" fontId="7" fillId="2" borderId="0" xfId="2" applyFont="1" applyFill="1" applyAlignment="1">
      <alignment horizontal="left"/>
    </xf>
    <xf numFmtId="4" fontId="3" fillId="2" borderId="0" xfId="2" applyNumberFormat="1" applyFont="1" applyFill="1" applyAlignment="1">
      <alignment horizontal="center"/>
    </xf>
    <xf numFmtId="0" fontId="5" fillId="4" borderId="0" xfId="2" applyFont="1" applyFill="1" applyAlignment="1">
      <alignment horizontal="left"/>
    </xf>
    <xf numFmtId="0" fontId="11" fillId="5" borderId="0" xfId="10" applyFont="1" applyFill="1" applyAlignment="1">
      <alignment horizontal="left" vertical="center"/>
    </xf>
    <xf numFmtId="0" fontId="8" fillId="5" borderId="0" xfId="2" applyFont="1" applyFill="1" applyAlignment="1">
      <alignment horizontal="center"/>
    </xf>
    <xf numFmtId="0" fontId="11" fillId="5" borderId="0" xfId="2" applyFont="1" applyFill="1" applyAlignment="1">
      <alignment horizontal="left"/>
    </xf>
    <xf numFmtId="0" fontId="15" fillId="7" borderId="0" xfId="2" applyFont="1" applyFill="1" applyAlignment="1">
      <alignment horizontal="left"/>
    </xf>
    <xf numFmtId="0" fontId="19" fillId="7" borderId="0" xfId="2" applyFont="1" applyFill="1" applyAlignment="1">
      <alignment horizontal="center"/>
    </xf>
    <xf numFmtId="0" fontId="19" fillId="7" borderId="0" xfId="10" applyFont="1" applyFill="1" applyAlignment="1">
      <alignment horizontal="left" vertical="center" wrapText="1" indent="2"/>
    </xf>
    <xf numFmtId="0" fontId="19" fillId="2" borderId="0" xfId="2" applyFont="1" applyFill="1" applyAlignment="1">
      <alignment horizontal="left"/>
    </xf>
    <xf numFmtId="4" fontId="15" fillId="2" borderId="0" xfId="2" applyNumberFormat="1" applyFont="1" applyFill="1" applyAlignment="1">
      <alignment horizontal="center"/>
    </xf>
    <xf numFmtId="0" fontId="11" fillId="7" borderId="0" xfId="10" applyFont="1" applyFill="1" applyAlignment="1">
      <alignment horizontal="left" vertical="center" wrapText="1" indent="1"/>
    </xf>
    <xf numFmtId="0" fontId="34" fillId="7" borderId="0" xfId="2" applyFont="1" applyFill="1" applyAlignment="1">
      <alignment horizontal="center"/>
    </xf>
    <xf numFmtId="0" fontId="43" fillId="7" borderId="0" xfId="2" applyFont="1" applyFill="1" applyAlignment="1">
      <alignment horizontal="left"/>
    </xf>
    <xf numFmtId="0" fontId="16" fillId="7" borderId="0" xfId="2" applyFont="1" applyFill="1" applyAlignment="1">
      <alignment horizontal="center"/>
    </xf>
    <xf numFmtId="0" fontId="33" fillId="7" borderId="0" xfId="0" applyFont="1" applyFill="1" applyAlignment="1">
      <alignment horizontal="center" vertical="center"/>
    </xf>
    <xf numFmtId="0" fontId="83" fillId="16" borderId="0" xfId="2" applyFont="1" applyFill="1" applyAlignment="1">
      <alignment horizontal="center" vertical="center"/>
    </xf>
    <xf numFmtId="0" fontId="83" fillId="7" borderId="0" xfId="0" applyFont="1" applyFill="1" applyAlignment="1">
      <alignment horizontal="center" vertical="center"/>
    </xf>
    <xf numFmtId="1" fontId="16" fillId="7" borderId="0" xfId="2" applyNumberFormat="1" applyFont="1" applyFill="1" applyAlignment="1">
      <alignment horizontal="center"/>
    </xf>
    <xf numFmtId="0" fontId="16" fillId="16" borderId="0" xfId="2" applyFont="1" applyFill="1" applyAlignment="1">
      <alignment horizontal="center" vertical="center"/>
    </xf>
    <xf numFmtId="1" fontId="15" fillId="7" borderId="0" xfId="0" applyNumberFormat="1" applyFont="1" applyFill="1" applyAlignment="1">
      <alignment horizontal="center" vertical="top" wrapText="1"/>
    </xf>
    <xf numFmtId="1" fontId="15" fillId="16" borderId="0" xfId="2" applyNumberFormat="1" applyFont="1" applyFill="1" applyAlignment="1">
      <alignment horizontal="center" vertical="top" wrapText="1"/>
    </xf>
    <xf numFmtId="171" fontId="15" fillId="16" borderId="0" xfId="2" applyNumberFormat="1" applyFont="1" applyFill="1" applyAlignment="1">
      <alignment horizontal="center" vertical="top" wrapText="1"/>
    </xf>
    <xf numFmtId="1" fontId="83" fillId="7" borderId="0" xfId="0" applyNumberFormat="1" applyFont="1" applyFill="1" applyAlignment="1">
      <alignment horizontal="center" vertical="top" wrapText="1"/>
    </xf>
    <xf numFmtId="1" fontId="83" fillId="16" borderId="0" xfId="2" applyNumberFormat="1" applyFont="1" applyFill="1" applyAlignment="1">
      <alignment horizontal="center" vertical="top" wrapText="1"/>
    </xf>
    <xf numFmtId="0" fontId="83" fillId="5" borderId="0" xfId="0" applyFont="1" applyFill="1" applyAlignment="1">
      <alignment horizontal="center" vertical="center"/>
    </xf>
    <xf numFmtId="0" fontId="83" fillId="20" borderId="0" xfId="2" applyFont="1" applyFill="1" applyAlignment="1">
      <alignment horizontal="center" vertical="center"/>
    </xf>
    <xf numFmtId="0" fontId="43" fillId="7" borderId="0" xfId="2" applyFont="1" applyFill="1" applyAlignment="1">
      <alignment horizontal="center"/>
    </xf>
    <xf numFmtId="1" fontId="43" fillId="7" borderId="0" xfId="2" applyNumberFormat="1" applyFont="1" applyFill="1" applyAlignment="1">
      <alignment horizontal="center"/>
    </xf>
    <xf numFmtId="0" fontId="33" fillId="16" borderId="0" xfId="2" applyFont="1" applyFill="1" applyAlignment="1">
      <alignment horizontal="center" vertical="center"/>
    </xf>
    <xf numFmtId="0" fontId="83" fillId="7" borderId="0" xfId="2" applyFont="1" applyFill="1" applyAlignment="1">
      <alignment horizontal="center"/>
    </xf>
    <xf numFmtId="0" fontId="43" fillId="16" borderId="0" xfId="2" applyFont="1" applyFill="1" applyAlignment="1">
      <alignment horizontal="center" vertical="center"/>
    </xf>
    <xf numFmtId="0" fontId="49" fillId="16" borderId="0" xfId="2" applyFont="1" applyFill="1" applyAlignment="1">
      <alignment horizontal="center" vertical="center"/>
    </xf>
    <xf numFmtId="0" fontId="5" fillId="2" borderId="0" xfId="2" applyFont="1" applyFill="1" applyAlignment="1">
      <alignment horizontal="left"/>
    </xf>
    <xf numFmtId="0" fontId="5" fillId="2" borderId="0" xfId="2" applyFont="1" applyFill="1" applyAlignment="1">
      <alignment horizontal="center"/>
    </xf>
    <xf numFmtId="0" fontId="10" fillId="2" borderId="0" xfId="2" applyFont="1" applyFill="1" applyAlignment="1">
      <alignment horizontal="left"/>
    </xf>
    <xf numFmtId="0" fontId="5" fillId="2" borderId="0" xfId="2" applyFont="1" applyFill="1" applyAlignment="1">
      <alignment horizontal="center" vertical="center" wrapText="1"/>
    </xf>
    <xf numFmtId="0" fontId="12" fillId="5" borderId="0" xfId="2" applyFont="1" applyFill="1" applyAlignment="1">
      <alignment horizontal="center"/>
    </xf>
    <xf numFmtId="167" fontId="19" fillId="7" borderId="0" xfId="11" applyNumberFormat="1" applyFont="1" applyFill="1" applyBorder="1" applyAlignment="1">
      <alignment horizontal="center" wrapText="1"/>
    </xf>
    <xf numFmtId="167" fontId="7" fillId="7" borderId="0" xfId="11" applyNumberFormat="1" applyFont="1" applyFill="1" applyAlignment="1">
      <alignment horizontal="center" wrapText="1"/>
    </xf>
    <xf numFmtId="2" fontId="19" fillId="7" borderId="0" xfId="11" applyNumberFormat="1" applyFont="1" applyFill="1" applyBorder="1" applyAlignment="1">
      <alignment horizontal="center" wrapText="1"/>
    </xf>
    <xf numFmtId="172" fontId="19" fillId="5" borderId="0" xfId="11" applyNumberFormat="1" applyFont="1" applyFill="1" applyBorder="1" applyAlignment="1">
      <alignment horizontal="center"/>
    </xf>
    <xf numFmtId="0" fontId="14" fillId="5" borderId="0" xfId="9" applyFont="1" applyFill="1" applyAlignment="1">
      <alignment horizontal="center" vertical="center"/>
    </xf>
    <xf numFmtId="0" fontId="16" fillId="5" borderId="0" xfId="9" applyFont="1" applyFill="1" applyAlignment="1">
      <alignment horizontal="center" vertical="center"/>
    </xf>
    <xf numFmtId="0" fontId="11" fillId="5" borderId="0" xfId="9" applyFont="1" applyFill="1" applyAlignment="1">
      <alignment horizontal="center" vertical="center"/>
    </xf>
    <xf numFmtId="0" fontId="59" fillId="15" borderId="0" xfId="9" applyFont="1" applyFill="1" applyAlignment="1">
      <alignment horizontal="center" vertical="center"/>
    </xf>
    <xf numFmtId="0" fontId="19" fillId="7" borderId="0" xfId="9" applyFont="1" applyFill="1" applyAlignment="1">
      <alignment horizontal="left" vertical="center" indent="1"/>
    </xf>
    <xf numFmtId="0" fontId="4" fillId="7" borderId="0" xfId="9" applyFont="1" applyFill="1" applyAlignment="1">
      <alignment horizontal="center" vertical="center"/>
    </xf>
    <xf numFmtId="0" fontId="15" fillId="7" borderId="0" xfId="9" applyFont="1" applyFill="1" applyAlignment="1">
      <alignment horizontal="center" vertical="center"/>
    </xf>
    <xf numFmtId="0" fontId="2" fillId="16" borderId="0" xfId="9" applyFill="1" applyAlignment="1">
      <alignment horizontal="center" vertical="center"/>
    </xf>
    <xf numFmtId="164" fontId="15" fillId="8" borderId="0" xfId="9" applyNumberFormat="1" applyFont="1" applyFill="1" applyAlignment="1">
      <alignment horizontal="center" vertical="center"/>
    </xf>
    <xf numFmtId="0" fontId="11" fillId="7" borderId="0" xfId="9" applyFont="1" applyFill="1" applyAlignment="1">
      <alignment vertical="center"/>
    </xf>
    <xf numFmtId="0" fontId="14" fillId="7" borderId="0" xfId="9" applyFont="1" applyFill="1" applyAlignment="1">
      <alignment horizontal="center" vertical="center"/>
    </xf>
    <xf numFmtId="0" fontId="16" fillId="7" borderId="0" xfId="9" applyFont="1" applyFill="1" applyAlignment="1">
      <alignment horizontal="center" vertical="center"/>
    </xf>
    <xf numFmtId="0" fontId="63" fillId="16" borderId="0" xfId="9" applyFont="1" applyFill="1" applyAlignment="1">
      <alignment horizontal="center" vertical="center"/>
    </xf>
    <xf numFmtId="0" fontId="34" fillId="5" borderId="0" xfId="2" applyFont="1" applyFill="1" applyAlignment="1">
      <alignment vertical="center"/>
    </xf>
    <xf numFmtId="0" fontId="7" fillId="7" borderId="0" xfId="14" applyFont="1" applyFill="1" applyAlignment="1">
      <alignment horizontal="left" vertical="center" wrapText="1"/>
    </xf>
    <xf numFmtId="0" fontId="33" fillId="7" borderId="0" xfId="9" applyFont="1" applyFill="1" applyAlignment="1">
      <alignment horizontal="center" vertical="center"/>
    </xf>
    <xf numFmtId="0" fontId="33" fillId="7" borderId="0" xfId="2" applyFont="1" applyFill="1" applyAlignment="1">
      <alignment vertical="center" wrapText="1"/>
    </xf>
    <xf numFmtId="164" fontId="43" fillId="8" borderId="0" xfId="9" applyNumberFormat="1" applyFont="1" applyFill="1" applyAlignment="1">
      <alignment vertical="center"/>
    </xf>
    <xf numFmtId="0" fontId="43" fillId="7" borderId="0" xfId="2" applyFont="1" applyFill="1" applyAlignment="1">
      <alignment horizontal="center" vertical="center" wrapText="1"/>
    </xf>
    <xf numFmtId="0" fontId="43" fillId="16" borderId="0" xfId="2" applyFont="1" applyFill="1" applyAlignment="1">
      <alignment horizontal="center" vertical="center" wrapText="1"/>
    </xf>
    <xf numFmtId="0" fontId="19" fillId="7" borderId="0" xfId="14" applyFont="1" applyFill="1" applyAlignment="1">
      <alignment horizontal="left" vertical="center" wrapText="1" indent="1"/>
    </xf>
    <xf numFmtId="0" fontId="4" fillId="7" borderId="0" xfId="2" applyFont="1" applyFill="1" applyAlignment="1">
      <alignment vertical="center" wrapText="1"/>
    </xf>
    <xf numFmtId="164" fontId="15" fillId="8" borderId="0" xfId="9" applyNumberFormat="1" applyFont="1" applyFill="1" applyAlignment="1">
      <alignment vertical="center"/>
    </xf>
    <xf numFmtId="0" fontId="15" fillId="7" borderId="0" xfId="2" applyFont="1" applyFill="1" applyAlignment="1">
      <alignment horizontal="center" vertical="center" wrapText="1"/>
    </xf>
    <xf numFmtId="0" fontId="15" fillId="16" borderId="0" xfId="2" applyFont="1" applyFill="1" applyAlignment="1">
      <alignment horizontal="center" vertical="center" wrapText="1"/>
    </xf>
    <xf numFmtId="0" fontId="8" fillId="7" borderId="0" xfId="2" applyFont="1" applyFill="1" applyAlignment="1">
      <alignment vertical="center" wrapText="1"/>
    </xf>
    <xf numFmtId="164" fontId="19" fillId="8" borderId="0" xfId="9" applyNumberFormat="1" applyFont="1" applyFill="1" applyAlignment="1">
      <alignment vertical="center"/>
    </xf>
    <xf numFmtId="0" fontId="19" fillId="7" borderId="0" xfId="2" applyFont="1" applyFill="1" applyAlignment="1">
      <alignment horizontal="center" vertical="center" wrapText="1"/>
    </xf>
    <xf numFmtId="0" fontId="19" fillId="16" borderId="0" xfId="2" applyFont="1" applyFill="1" applyAlignment="1">
      <alignment horizontal="center" vertical="center" wrapText="1"/>
    </xf>
    <xf numFmtId="0" fontId="25" fillId="7" borderId="0" xfId="14" applyFont="1" applyFill="1" applyAlignment="1">
      <alignment horizontal="left" vertical="center" wrapText="1"/>
    </xf>
    <xf numFmtId="0" fontId="19" fillId="5" borderId="0" xfId="9" applyFont="1" applyFill="1" applyAlignment="1">
      <alignment horizontal="center" vertical="center"/>
    </xf>
    <xf numFmtId="0" fontId="65" fillId="15" borderId="0" xfId="9" applyFont="1" applyFill="1" applyAlignment="1">
      <alignment horizontal="center" vertical="center"/>
    </xf>
    <xf numFmtId="0" fontId="19" fillId="7" borderId="0" xfId="14" applyFont="1" applyFill="1" applyAlignment="1">
      <alignment horizontal="left" vertical="center" wrapText="1"/>
    </xf>
    <xf numFmtId="167" fontId="49" fillId="7" borderId="0" xfId="9" applyNumberFormat="1" applyFont="1" applyFill="1" applyAlignment="1">
      <alignment horizontal="center" vertical="top" wrapText="1"/>
    </xf>
    <xf numFmtId="167" fontId="0" fillId="16" borderId="0" xfId="9" applyNumberFormat="1" applyFont="1" applyFill="1" applyAlignment="1">
      <alignment horizontal="center" vertical="top" wrapText="1"/>
    </xf>
    <xf numFmtId="167" fontId="49" fillId="7" borderId="0" xfId="11" applyNumberFormat="1" applyFont="1" applyFill="1" applyAlignment="1">
      <alignment horizontal="center" vertical="top" wrapText="1"/>
    </xf>
    <xf numFmtId="167" fontId="0" fillId="16" borderId="0" xfId="11" applyNumberFormat="1" applyFont="1" applyFill="1" applyAlignment="1">
      <alignment horizontal="center" vertical="top" wrapText="1"/>
    </xf>
    <xf numFmtId="167" fontId="7" fillId="7" borderId="0" xfId="11" applyNumberFormat="1" applyFont="1" applyFill="1" applyAlignment="1">
      <alignment horizontal="center" vertical="top" wrapText="1"/>
    </xf>
    <xf numFmtId="167" fontId="57" fillId="16" borderId="0" xfId="11" applyNumberFormat="1" applyFont="1" applyFill="1" applyAlignment="1">
      <alignment horizontal="center" vertical="top" wrapText="1"/>
    </xf>
    <xf numFmtId="0" fontId="4" fillId="0" borderId="0" xfId="9" applyFont="1" applyAlignment="1">
      <alignment horizontal="center"/>
    </xf>
    <xf numFmtId="173" fontId="15" fillId="2" borderId="0" xfId="9" applyNumberFormat="1" applyFont="1" applyFill="1" applyAlignment="1">
      <alignment vertical="top" wrapText="1"/>
    </xf>
    <xf numFmtId="0" fontId="6" fillId="4" borderId="0" xfId="9" applyFont="1" applyFill="1" applyAlignment="1">
      <alignment horizontal="center" vertical="center"/>
    </xf>
    <xf numFmtId="0" fontId="19" fillId="7" borderId="0" xfId="9" applyFont="1" applyFill="1" applyAlignment="1">
      <alignment horizontal="center" vertical="center"/>
    </xf>
    <xf numFmtId="0" fontId="65" fillId="16" borderId="0" xfId="9" applyFont="1" applyFill="1" applyAlignment="1">
      <alignment horizontal="center" vertical="center"/>
    </xf>
    <xf numFmtId="0" fontId="10" fillId="4" borderId="0" xfId="2" applyFont="1" applyFill="1"/>
    <xf numFmtId="0" fontId="6" fillId="4" borderId="0" xfId="2" applyFont="1" applyFill="1" applyAlignment="1">
      <alignment horizontal="center" vertical="center"/>
    </xf>
    <xf numFmtId="0" fontId="11" fillId="5" borderId="0" xfId="2" applyFont="1" applyFill="1" applyAlignment="1">
      <alignment vertical="center" wrapText="1"/>
    </xf>
    <xf numFmtId="166" fontId="59" fillId="15" borderId="0" xfId="2" applyNumberFormat="1" applyFont="1" applyFill="1" applyAlignment="1">
      <alignment horizontal="center" vertical="center"/>
    </xf>
    <xf numFmtId="0" fontId="19" fillId="7" borderId="0" xfId="2" applyFont="1" applyFill="1" applyAlignment="1">
      <alignment vertical="center" wrapText="1"/>
    </xf>
    <xf numFmtId="0" fontId="8" fillId="7" borderId="0" xfId="9" applyFont="1" applyFill="1" applyAlignment="1">
      <alignment vertical="center" wrapText="1"/>
    </xf>
    <xf numFmtId="0" fontId="2" fillId="16" borderId="0" xfId="2" applyFill="1" applyAlignment="1">
      <alignment horizontal="center" vertical="center"/>
    </xf>
    <xf numFmtId="0" fontId="16" fillId="5" borderId="0" xfId="2" applyFont="1" applyFill="1" applyAlignment="1">
      <alignment vertical="center" wrapText="1"/>
    </xf>
    <xf numFmtId="0" fontId="25" fillId="5" borderId="0" xfId="9" applyFont="1" applyFill="1" applyAlignment="1">
      <alignment horizontal="center" vertical="center"/>
    </xf>
    <xf numFmtId="0" fontId="72" fillId="15" borderId="0" xfId="9" applyFont="1" applyFill="1" applyAlignment="1">
      <alignment horizontal="center" vertical="center"/>
    </xf>
    <xf numFmtId="0" fontId="15" fillId="7" borderId="0" xfId="2" applyFont="1" applyFill="1" applyAlignment="1">
      <alignment vertical="center" wrapText="1"/>
    </xf>
    <xf numFmtId="0" fontId="10" fillId="3" borderId="0" xfId="9" applyFont="1" applyFill="1" applyAlignment="1">
      <alignment wrapText="1"/>
    </xf>
    <xf numFmtId="0" fontId="6" fillId="3" borderId="0" xfId="9" applyFont="1" applyFill="1" applyAlignment="1">
      <alignment horizontal="center" wrapText="1"/>
    </xf>
    <xf numFmtId="0" fontId="6" fillId="3" borderId="0" xfId="9" applyFont="1" applyFill="1" applyAlignment="1">
      <alignment horizontal="left" wrapText="1"/>
    </xf>
    <xf numFmtId="0" fontId="5" fillId="3" borderId="0" xfId="9" applyFont="1" applyFill="1" applyAlignment="1">
      <alignment horizontal="center" wrapText="1"/>
    </xf>
    <xf numFmtId="0" fontId="8" fillId="2" borderId="0" xfId="9" applyFont="1" applyFill="1" applyAlignment="1">
      <alignment vertical="top" wrapText="1"/>
    </xf>
    <xf numFmtId="0" fontId="4" fillId="2" borderId="0" xfId="9" applyFont="1" applyFill="1"/>
    <xf numFmtId="0" fontId="67" fillId="12" borderId="0" xfId="9" applyFont="1" applyFill="1"/>
    <xf numFmtId="0" fontId="8" fillId="2" borderId="0" xfId="9" applyFont="1" applyFill="1" applyAlignment="1">
      <alignment horizontal="left" vertical="top" wrapText="1"/>
    </xf>
    <xf numFmtId="0" fontId="82" fillId="12" borderId="0" xfId="9" applyFont="1" applyFill="1"/>
    <xf numFmtId="0" fontId="46" fillId="2" borderId="0" xfId="9" applyFont="1" applyFill="1" applyAlignment="1">
      <alignment horizontal="left" vertical="top" wrapText="1"/>
    </xf>
    <xf numFmtId="0" fontId="10" fillId="3" borderId="0" xfId="9" applyFont="1" applyFill="1" applyAlignment="1">
      <alignment horizontal="left" wrapText="1"/>
    </xf>
    <xf numFmtId="169" fontId="19" fillId="7" borderId="0" xfId="11" applyNumberFormat="1" applyFont="1" applyFill="1" applyBorder="1" applyAlignment="1">
      <alignment horizontal="center" wrapText="1"/>
    </xf>
    <xf numFmtId="0" fontId="2" fillId="12" borderId="0" xfId="9" applyFill="1" applyAlignment="1">
      <alignment horizontal="center"/>
    </xf>
    <xf numFmtId="0" fontId="48" fillId="2" borderId="0" xfId="2" applyFont="1" applyFill="1" applyAlignment="1">
      <alignment horizontal="left"/>
    </xf>
    <xf numFmtId="0" fontId="2" fillId="0" borderId="0" xfId="9"/>
    <xf numFmtId="0" fontId="44" fillId="7" borderId="0" xfId="2" applyFont="1" applyFill="1" applyAlignment="1">
      <alignment horizontal="center"/>
    </xf>
    <xf numFmtId="0" fontId="35" fillId="2" borderId="0" xfId="2" applyFont="1" applyFill="1" applyAlignment="1">
      <alignment horizontal="left" vertical="top" wrapText="1"/>
    </xf>
    <xf numFmtId="0" fontId="35" fillId="2" borderId="0" xfId="2" applyFont="1" applyFill="1" applyAlignment="1">
      <alignment horizontal="left" vertical="center" wrapText="1"/>
    </xf>
    <xf numFmtId="0" fontId="37" fillId="2" borderId="0" xfId="2" applyFont="1" applyFill="1" applyAlignment="1">
      <alignment horizontal="left" vertical="center" wrapText="1"/>
    </xf>
    <xf numFmtId="0" fontId="39" fillId="2" borderId="0" xfId="2" applyFont="1" applyFill="1" applyAlignment="1">
      <alignment horizontal="left" vertical="top" wrapText="1"/>
    </xf>
    <xf numFmtId="0" fontId="35" fillId="2" borderId="0" xfId="2" applyFont="1" applyFill="1" applyAlignment="1">
      <alignment vertical="top" wrapText="1"/>
    </xf>
    <xf numFmtId="0" fontId="8" fillId="2" borderId="0" xfId="2" applyFont="1" applyFill="1" applyAlignment="1">
      <alignment horizontal="left" vertical="top" wrapText="1"/>
    </xf>
    <xf numFmtId="0" fontId="4" fillId="2" borderId="0" xfId="2" applyFont="1" applyFill="1" applyAlignment="1">
      <alignment horizontal="left" vertical="top" wrapText="1"/>
    </xf>
    <xf numFmtId="0" fontId="67" fillId="12" borderId="0" xfId="2" applyFont="1" applyFill="1" applyAlignment="1">
      <alignment horizontal="left" vertical="center" wrapText="1"/>
    </xf>
    <xf numFmtId="0" fontId="58" fillId="12" borderId="0" xfId="2" applyFont="1" applyFill="1" applyAlignment="1">
      <alignment horizontal="left" vertical="center" wrapText="1"/>
    </xf>
    <xf numFmtId="0" fontId="46" fillId="2" borderId="0" xfId="2" applyFont="1" applyFill="1" applyAlignment="1">
      <alignment horizontal="left" vertical="top" wrapText="1"/>
    </xf>
    <xf numFmtId="0" fontId="46" fillId="2" borderId="0" xfId="9" applyFont="1" applyFill="1" applyAlignment="1">
      <alignment horizontal="left" vertical="top" wrapText="1"/>
    </xf>
    <xf numFmtId="0" fontId="8" fillId="2" borderId="0" xfId="9" applyFont="1" applyFill="1" applyAlignment="1">
      <alignment horizontal="left" vertical="top" wrapText="1"/>
    </xf>
  </cellXfs>
  <cellStyles count="15">
    <cellStyle name="Ezres 20" xfId="6" xr:uid="{46C61358-01C1-4920-8AD4-5605C0F4F46F}"/>
    <cellStyle name="Normál" xfId="0" builtinId="0"/>
    <cellStyle name="Normal 101" xfId="7" xr:uid="{8B9F2C1F-B205-4579-8AA2-6CF9CB90711E}"/>
    <cellStyle name="Normal 196" xfId="4" xr:uid="{13E24FFA-47A9-4CBF-BA59-901B8032C7F5}"/>
    <cellStyle name="Normal 2 112" xfId="13" xr:uid="{33BA611C-461E-4AFF-8E22-773B58D60AF3}"/>
    <cellStyle name="Normal 2 3 100" xfId="14" xr:uid="{532CC448-2B76-4B63-98F7-C53FA81A8490}"/>
    <cellStyle name="Normál 358" xfId="2" xr:uid="{C475C94C-A09F-4169-88AD-A112690105FB}"/>
    <cellStyle name="Normal 95 2 4" xfId="9" xr:uid="{34985B6B-F731-4616-B309-942DDDFEA9BC}"/>
    <cellStyle name="Normal 95 6" xfId="5" xr:uid="{0EC261EE-CC14-4A96-A4CF-87EC9054233C}"/>
    <cellStyle name="Normal 96 5" xfId="3" xr:uid="{01AEAAE2-2344-41B7-9397-0A8BFFB8B8F0}"/>
    <cellStyle name="Normal 97 4" xfId="8" xr:uid="{DB01936F-1525-44E4-836E-CCC295B39312}"/>
    <cellStyle name="Normál_Munka1" xfId="10" xr:uid="{34971F56-6327-4D06-AE16-55D16E97905D}"/>
    <cellStyle name="SAPBEXstdItem 2 2 2" xfId="12" xr:uid="{43E40143-F402-46F1-BDD4-B9965ACAA529}"/>
    <cellStyle name="Százalék" xfId="1" builtinId="5"/>
    <cellStyle name="Százalék 17" xfId="11" xr:uid="{2761F62B-372F-43EC-B834-224C89C4B3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hier"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headcount"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tes/DataLibrary2022YE-updateO365GRP/Megosztott%20dokumentumok/General/01_Climate%20Change/01%20Climate%20Change%202022_draf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ites/DataLibrary2022YE-updateO365GRP/Megosztott%20dokumentumok/General/02_Environment/02%20Environment%202022_draf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ites/DataLibrary2022YE-updateO365GRP/Megosztott%20dokumentumok/General/03_Health&amp;Safety/03%20Health&amp;Safety%202022_draf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ites/DataLibrary2022YE-updateO365GRP/Megosztott%20dokumentumok/General/04_People/04%20People%202022_draft.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ites/DataLibrary2022YE-updateO365GRP/Megosztott%20dokumentumok/General/05_Communities/05%20Communities%202022_draf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ites/DataLibrary2022YE-updateO365GRP/Megosztott%20dokumentumok/General/06_Integrity&amp;Transparency/06%20Integrity&amp;Transparency%202022_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er"/>
      <sheetName val="BM Parameters"/>
      <sheetName val="segéd"/>
      <sheetName val="Data validation"/>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count"/>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imate Change"/>
      <sheetName val="Climate Change_draft"/>
      <sheetName val="Background -&gt;"/>
      <sheetName val="2022 -&gt;"/>
      <sheetName val="Climate Change 2019-2022 ACTUAL"/>
      <sheetName val="Climate Change 2019-2022_br"/>
      <sheetName val="Climate Change 2020-2022_verif "/>
      <sheetName val="2022 compared to BASE"/>
      <sheetName val="2022 compared to BASE_BUFUs"/>
      <sheetName val="Intensity"/>
      <sheetName val="2021 -&gt;"/>
      <sheetName val="Climate Change 2019-2021 ACTUAL"/>
      <sheetName val="Climate Change 2019-2021_breakd"/>
      <sheetName val="Climate Change 2020-2021_verifi"/>
      <sheetName val="2021 compared to BASE"/>
      <sheetName val="2021 compared to BASE_BUFUs"/>
    </sheetNames>
    <sheetDataSet>
      <sheetData sheetId="0" refreshError="1"/>
      <sheetData sheetId="1" refreshError="1"/>
      <sheetData sheetId="2" refreshError="1"/>
      <sheetData sheetId="3" refreshError="1"/>
      <sheetData sheetId="4">
        <row r="11">
          <cell r="H11">
            <v>6638762.1193000004</v>
          </cell>
        </row>
        <row r="16">
          <cell r="H16">
            <v>6589671.2199999997</v>
          </cell>
        </row>
        <row r="17">
          <cell r="H17">
            <v>1415.681</v>
          </cell>
        </row>
        <row r="18">
          <cell r="H18">
            <v>17.355</v>
          </cell>
        </row>
        <row r="26">
          <cell r="H26">
            <v>5732803.0999999996</v>
          </cell>
        </row>
        <row r="29">
          <cell r="H29">
            <v>530.6</v>
          </cell>
        </row>
        <row r="30">
          <cell r="H30">
            <v>23563921.010000002</v>
          </cell>
        </row>
        <row r="33">
          <cell r="H33">
            <v>65772447.530000001</v>
          </cell>
        </row>
        <row r="34">
          <cell r="H34">
            <v>89336368.540000007</v>
          </cell>
        </row>
        <row r="35">
          <cell r="H35">
            <v>7371675.9473000001</v>
          </cell>
        </row>
        <row r="36">
          <cell r="H36">
            <v>1732494.405</v>
          </cell>
        </row>
        <row r="37">
          <cell r="H37">
            <v>98915177.030000001</v>
          </cell>
        </row>
        <row r="40">
          <cell r="H40">
            <v>1945799.22</v>
          </cell>
        </row>
        <row r="43">
          <cell r="H43">
            <v>9104170.3499999996</v>
          </cell>
        </row>
      </sheetData>
      <sheetData sheetId="5">
        <row r="10">
          <cell r="X10">
            <v>73316.56</v>
          </cell>
          <cell r="Y10">
            <v>149883.45000000001</v>
          </cell>
        </row>
        <row r="18">
          <cell r="X18">
            <v>918524.9</v>
          </cell>
        </row>
        <row r="19">
          <cell r="X19">
            <v>1415.681</v>
          </cell>
        </row>
        <row r="20">
          <cell r="X20">
            <v>16.725000000000001</v>
          </cell>
        </row>
        <row r="21">
          <cell r="X21">
            <v>26929.81</v>
          </cell>
        </row>
        <row r="22">
          <cell r="Y22">
            <v>68185.350000000006</v>
          </cell>
        </row>
        <row r="31">
          <cell r="X31">
            <v>530.6</v>
          </cell>
        </row>
        <row r="39">
          <cell r="X39">
            <v>9746205.2799999993</v>
          </cell>
        </row>
        <row r="86">
          <cell r="BK86">
            <v>1101129.8500000001</v>
          </cell>
        </row>
        <row r="146">
          <cell r="Q146">
            <v>12456</v>
          </cell>
          <cell r="R146">
            <v>62155.55</v>
          </cell>
          <cell r="S146">
            <v>32199.5</v>
          </cell>
          <cell r="T146">
            <v>43072.4</v>
          </cell>
        </row>
        <row r="158">
          <cell r="Q158">
            <v>5462</v>
          </cell>
          <cell r="R158">
            <v>18766.310000000001</v>
          </cell>
          <cell r="S158">
            <v>9913.84</v>
          </cell>
          <cell r="T158">
            <v>34043.199999999997</v>
          </cell>
        </row>
        <row r="224">
          <cell r="M224">
            <v>3298264.3</v>
          </cell>
          <cell r="N224">
            <v>1198708.5900000001</v>
          </cell>
        </row>
        <row r="245">
          <cell r="M245">
            <v>46473513.509999998</v>
          </cell>
          <cell r="N245">
            <v>23972956.800000001</v>
          </cell>
        </row>
        <row r="285">
          <cell r="R285">
            <v>40595.637999999999</v>
          </cell>
          <cell r="S285">
            <v>16349.86</v>
          </cell>
          <cell r="T285">
            <v>15518.41</v>
          </cell>
          <cell r="U285">
            <v>852.65200000000004</v>
          </cell>
        </row>
        <row r="296">
          <cell r="R296">
            <v>15392.1</v>
          </cell>
          <cell r="S296">
            <v>6731.5</v>
          </cell>
          <cell r="T296">
            <v>4601.6099999999997</v>
          </cell>
          <cell r="U296">
            <v>204.6</v>
          </cell>
        </row>
        <row r="352">
          <cell r="F352">
            <v>2858614.67</v>
          </cell>
        </row>
        <row r="353">
          <cell r="F353">
            <v>1264186.6100000001</v>
          </cell>
        </row>
        <row r="362">
          <cell r="F362">
            <v>2283853.9500000002</v>
          </cell>
        </row>
      </sheetData>
      <sheetData sheetId="6">
        <row r="5">
          <cell r="F5">
            <v>171814</v>
          </cell>
        </row>
        <row r="7">
          <cell r="F7">
            <v>4459886</v>
          </cell>
        </row>
        <row r="8">
          <cell r="F8">
            <v>1101103.1000000001</v>
          </cell>
        </row>
      </sheetData>
      <sheetData sheetId="7"/>
      <sheetData sheetId="8"/>
      <sheetData sheetId="9">
        <row r="4">
          <cell r="E4">
            <v>33.697000000000003</v>
          </cell>
        </row>
        <row r="5">
          <cell r="E5">
            <v>0.77500000000000002</v>
          </cell>
        </row>
        <row r="11">
          <cell r="E11">
            <v>3610</v>
          </cell>
        </row>
        <row r="12">
          <cell r="E12">
            <v>10920</v>
          </cell>
        </row>
      </sheetData>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vironment"/>
      <sheetName val="Environment_draft"/>
      <sheetName val="Background -&gt;"/>
      <sheetName val="2022 -&gt;"/>
      <sheetName val="Spills"/>
      <sheetName val="Enviro w.o. waste"/>
      <sheetName val="Enviro waste"/>
      <sheetName val="Water breakdowns"/>
      <sheetName val="WW by country"/>
      <sheetName val="water intensity"/>
      <sheetName val="Intensity"/>
      <sheetName val="air em BU"/>
      <sheetName val="Waste compos"/>
      <sheetName val="Produced water by country"/>
      <sheetName val="HSE Penalties 2022"/>
      <sheetName val="HSE cost 2022"/>
      <sheetName val="2021 -&gt;"/>
      <sheetName val="HSE Penalties 2021"/>
      <sheetName val="HSE cost 2021"/>
    </sheetNames>
    <sheetDataSet>
      <sheetData sheetId="0" refreshError="1"/>
      <sheetData sheetId="1" refreshError="1"/>
      <sheetData sheetId="2" refreshError="1"/>
      <sheetData sheetId="3" refreshError="1"/>
      <sheetData sheetId="4">
        <row r="4">
          <cell r="E4">
            <v>1</v>
          </cell>
          <cell r="F4">
            <v>3</v>
          </cell>
        </row>
        <row r="5">
          <cell r="E5">
            <v>1</v>
          </cell>
          <cell r="F5">
            <v>28</v>
          </cell>
        </row>
        <row r="6">
          <cell r="E6">
            <v>1</v>
          </cell>
          <cell r="F6">
            <v>10</v>
          </cell>
        </row>
        <row r="7">
          <cell r="E7">
            <v>1</v>
          </cell>
          <cell r="F7">
            <v>5</v>
          </cell>
        </row>
        <row r="8">
          <cell r="E8">
            <v>1</v>
          </cell>
          <cell r="F8">
            <v>0.2</v>
          </cell>
        </row>
        <row r="9">
          <cell r="E9">
            <v>1</v>
          </cell>
          <cell r="F9">
            <v>0.7</v>
          </cell>
        </row>
        <row r="10">
          <cell r="E10">
            <v>1</v>
          </cell>
          <cell r="F10">
            <v>0.2</v>
          </cell>
        </row>
        <row r="11">
          <cell r="E11">
            <v>1</v>
          </cell>
          <cell r="F11">
            <v>0.5</v>
          </cell>
        </row>
        <row r="12">
          <cell r="E12">
            <v>1</v>
          </cell>
          <cell r="F12">
            <v>0.17499999999999999</v>
          </cell>
        </row>
        <row r="13">
          <cell r="E13">
            <v>1</v>
          </cell>
          <cell r="F13">
            <v>0.25</v>
          </cell>
        </row>
        <row r="14">
          <cell r="E14">
            <v>1</v>
          </cell>
          <cell r="F14">
            <v>0.75</v>
          </cell>
        </row>
        <row r="15">
          <cell r="E15">
            <v>1</v>
          </cell>
          <cell r="F15">
            <v>0.2</v>
          </cell>
        </row>
        <row r="16">
          <cell r="E16">
            <v>1</v>
          </cell>
          <cell r="F16">
            <v>1</v>
          </cell>
        </row>
        <row r="17">
          <cell r="E17">
            <v>1</v>
          </cell>
          <cell r="F17">
            <v>0.5</v>
          </cell>
        </row>
        <row r="18">
          <cell r="E18">
            <v>1</v>
          </cell>
          <cell r="F18">
            <v>0.5</v>
          </cell>
        </row>
        <row r="19">
          <cell r="E19">
            <v>1</v>
          </cell>
          <cell r="F19">
            <v>0.4</v>
          </cell>
        </row>
        <row r="20">
          <cell r="E20">
            <v>1</v>
          </cell>
          <cell r="F20">
            <v>1</v>
          </cell>
        </row>
        <row r="21">
          <cell r="E21">
            <v>1</v>
          </cell>
          <cell r="F21">
            <v>0.25</v>
          </cell>
        </row>
        <row r="22">
          <cell r="E22">
            <v>1</v>
          </cell>
          <cell r="F22">
            <v>0.3</v>
          </cell>
        </row>
        <row r="23">
          <cell r="E23">
            <v>1</v>
          </cell>
          <cell r="F23">
            <v>3</v>
          </cell>
        </row>
        <row r="24">
          <cell r="E24">
            <v>1</v>
          </cell>
          <cell r="F24">
            <v>0.2</v>
          </cell>
        </row>
        <row r="25">
          <cell r="E25">
            <v>1</v>
          </cell>
          <cell r="F25">
            <v>0.3</v>
          </cell>
        </row>
        <row r="26">
          <cell r="E26">
            <v>1</v>
          </cell>
          <cell r="F26">
            <v>0.8</v>
          </cell>
        </row>
        <row r="27">
          <cell r="E27">
            <v>1</v>
          </cell>
          <cell r="F27">
            <v>2</v>
          </cell>
        </row>
        <row r="28">
          <cell r="E28">
            <v>1</v>
          </cell>
          <cell r="F28">
            <v>0.4</v>
          </cell>
        </row>
        <row r="29">
          <cell r="E29">
            <v>1</v>
          </cell>
          <cell r="F29">
            <v>0.3</v>
          </cell>
        </row>
        <row r="30">
          <cell r="E30">
            <v>1</v>
          </cell>
          <cell r="F30">
            <v>0.39</v>
          </cell>
        </row>
        <row r="31">
          <cell r="E31">
            <v>1</v>
          </cell>
          <cell r="F31">
            <v>0.5</v>
          </cell>
        </row>
        <row r="32">
          <cell r="E32">
            <v>1</v>
          </cell>
          <cell r="F32">
            <v>0.5</v>
          </cell>
        </row>
        <row r="33">
          <cell r="E33">
            <v>1</v>
          </cell>
          <cell r="F33">
            <v>0.5</v>
          </cell>
        </row>
        <row r="34">
          <cell r="E34">
            <v>1</v>
          </cell>
          <cell r="F34">
            <v>1</v>
          </cell>
        </row>
        <row r="35">
          <cell r="E35">
            <v>1</v>
          </cell>
          <cell r="F35">
            <v>0.3</v>
          </cell>
        </row>
        <row r="36">
          <cell r="E36">
            <v>1</v>
          </cell>
          <cell r="F36">
            <v>2.5</v>
          </cell>
        </row>
        <row r="37">
          <cell r="E37">
            <v>1</v>
          </cell>
          <cell r="F37">
            <v>11.49</v>
          </cell>
        </row>
        <row r="38">
          <cell r="E38">
            <v>1</v>
          </cell>
          <cell r="F38">
            <v>900</v>
          </cell>
        </row>
        <row r="39">
          <cell r="E39">
            <v>1</v>
          </cell>
          <cell r="F39">
            <v>5</v>
          </cell>
        </row>
        <row r="40">
          <cell r="E40">
            <v>1</v>
          </cell>
          <cell r="F40">
            <v>0.75</v>
          </cell>
        </row>
        <row r="41">
          <cell r="E41">
            <v>1</v>
          </cell>
          <cell r="F41">
            <v>0.5</v>
          </cell>
        </row>
        <row r="42">
          <cell r="E42">
            <v>1</v>
          </cell>
          <cell r="F42">
            <v>0.7</v>
          </cell>
        </row>
        <row r="43">
          <cell r="E43">
            <v>1</v>
          </cell>
          <cell r="F43">
            <v>0.5</v>
          </cell>
        </row>
        <row r="44">
          <cell r="E44">
            <v>1</v>
          </cell>
          <cell r="F44">
            <v>0.4</v>
          </cell>
        </row>
        <row r="45">
          <cell r="E45">
            <v>41</v>
          </cell>
          <cell r="F45">
            <v>984.95500000000004</v>
          </cell>
        </row>
      </sheetData>
      <sheetData sheetId="5">
        <row r="5">
          <cell r="D5">
            <v>4642.97</v>
          </cell>
        </row>
        <row r="7">
          <cell r="D7">
            <v>5541.18</v>
          </cell>
        </row>
        <row r="8">
          <cell r="D8">
            <v>7526.96</v>
          </cell>
        </row>
        <row r="9">
          <cell r="D9">
            <v>303.8</v>
          </cell>
        </row>
        <row r="10">
          <cell r="D10">
            <v>1608.47</v>
          </cell>
        </row>
        <row r="12">
          <cell r="D12">
            <v>35897491</v>
          </cell>
        </row>
        <row r="13">
          <cell r="B13">
            <v>15301391</v>
          </cell>
        </row>
        <row r="14">
          <cell r="D14">
            <v>209452</v>
          </cell>
        </row>
        <row r="15">
          <cell r="D15">
            <v>19295</v>
          </cell>
        </row>
        <row r="16">
          <cell r="D16">
            <v>17792929</v>
          </cell>
        </row>
        <row r="17">
          <cell r="D17">
            <v>18603291</v>
          </cell>
        </row>
        <row r="18">
          <cell r="D18">
            <v>88555753</v>
          </cell>
        </row>
        <row r="21">
          <cell r="D21">
            <v>351592.74</v>
          </cell>
        </row>
        <row r="22">
          <cell r="D22">
            <v>69952461.569999993</v>
          </cell>
        </row>
        <row r="34">
          <cell r="D34">
            <v>98893571</v>
          </cell>
        </row>
        <row r="37">
          <cell r="D37">
            <v>17.05</v>
          </cell>
        </row>
        <row r="38">
          <cell r="D38">
            <v>1681.13</v>
          </cell>
        </row>
        <row r="39">
          <cell r="D39">
            <v>250.3</v>
          </cell>
        </row>
        <row r="40">
          <cell r="D40">
            <v>536.12</v>
          </cell>
        </row>
        <row r="46">
          <cell r="D46">
            <v>18062472</v>
          </cell>
        </row>
        <row r="49">
          <cell r="D49">
            <v>11347167</v>
          </cell>
        </row>
        <row r="50">
          <cell r="D50">
            <v>11390678</v>
          </cell>
        </row>
        <row r="51">
          <cell r="D51">
            <v>39235</v>
          </cell>
        </row>
        <row r="53">
          <cell r="D53">
            <v>46234544.329999998</v>
          </cell>
        </row>
        <row r="54">
          <cell r="D54">
            <v>22411</v>
          </cell>
        </row>
        <row r="55">
          <cell r="D55">
            <v>114239.75</v>
          </cell>
        </row>
        <row r="56">
          <cell r="D56">
            <v>64632</v>
          </cell>
        </row>
        <row r="57">
          <cell r="D57">
            <v>7518371.2699999996</v>
          </cell>
        </row>
        <row r="58">
          <cell r="D58">
            <v>14661</v>
          </cell>
        </row>
        <row r="59">
          <cell r="D59">
            <v>17599485</v>
          </cell>
        </row>
        <row r="60">
          <cell r="D60">
            <v>1767063.91</v>
          </cell>
        </row>
        <row r="61">
          <cell r="D61">
            <v>23059610.710000001</v>
          </cell>
        </row>
      </sheetData>
      <sheetData sheetId="6">
        <row r="5">
          <cell r="B5">
            <v>6505.56</v>
          </cell>
        </row>
        <row r="6">
          <cell r="B6">
            <v>456.57</v>
          </cell>
        </row>
        <row r="10">
          <cell r="B10">
            <v>9771.5300000000007</v>
          </cell>
        </row>
        <row r="13">
          <cell r="B13">
            <v>169288.24</v>
          </cell>
        </row>
        <row r="14">
          <cell r="B14">
            <v>79894.09</v>
          </cell>
        </row>
        <row r="15">
          <cell r="B15">
            <v>28907.17</v>
          </cell>
        </row>
        <row r="16">
          <cell r="B16">
            <v>4630.7700000000004</v>
          </cell>
        </row>
        <row r="17">
          <cell r="B17">
            <v>722.2</v>
          </cell>
        </row>
        <row r="18">
          <cell r="B18">
            <v>3908.57</v>
          </cell>
        </row>
        <row r="19">
          <cell r="B19">
            <v>23334.55</v>
          </cell>
        </row>
        <row r="20">
          <cell r="B20">
            <v>819.32</v>
          </cell>
        </row>
        <row r="21">
          <cell r="B21">
            <v>22515.24</v>
          </cell>
        </row>
        <row r="22">
          <cell r="B22">
            <v>941.85</v>
          </cell>
        </row>
        <row r="23">
          <cell r="B23">
            <v>0</v>
          </cell>
        </row>
        <row r="24">
          <cell r="B24">
            <v>941.85</v>
          </cell>
        </row>
        <row r="25">
          <cell r="B25">
            <v>50986.92</v>
          </cell>
        </row>
        <row r="26">
          <cell r="B26">
            <v>13211.33</v>
          </cell>
        </row>
        <row r="27">
          <cell r="B27">
            <v>17.38</v>
          </cell>
        </row>
        <row r="28">
          <cell r="B28">
            <v>13193.96</v>
          </cell>
        </row>
        <row r="29">
          <cell r="B29">
            <v>34201.339999999997</v>
          </cell>
        </row>
        <row r="30">
          <cell r="B30">
            <v>993.65</v>
          </cell>
        </row>
        <row r="31">
          <cell r="B31">
            <v>33207.69</v>
          </cell>
        </row>
        <row r="32">
          <cell r="B32">
            <v>3574.25</v>
          </cell>
        </row>
        <row r="33">
          <cell r="B33">
            <v>0</v>
          </cell>
        </row>
        <row r="34">
          <cell r="B34">
            <v>3574.25</v>
          </cell>
        </row>
        <row r="35">
          <cell r="B35">
            <v>88507.86</v>
          </cell>
        </row>
        <row r="36">
          <cell r="B36">
            <v>49981.39</v>
          </cell>
        </row>
        <row r="37">
          <cell r="B37">
            <v>14634.14</v>
          </cell>
        </row>
        <row r="38">
          <cell r="B38">
            <v>13669.43</v>
          </cell>
        </row>
        <row r="39">
          <cell r="B39">
            <v>964.71</v>
          </cell>
        </row>
        <row r="40">
          <cell r="B40">
            <v>7638.04</v>
          </cell>
        </row>
        <row r="41">
          <cell r="B41">
            <v>5765.33</v>
          </cell>
        </row>
        <row r="42">
          <cell r="B42">
            <v>1872.72</v>
          </cell>
        </row>
        <row r="43">
          <cell r="B43">
            <v>4456.93</v>
          </cell>
        </row>
        <row r="44">
          <cell r="B44">
            <v>552.73</v>
          </cell>
        </row>
        <row r="45">
          <cell r="B45">
            <v>3904.2</v>
          </cell>
        </row>
        <row r="46">
          <cell r="B46">
            <v>23252.28</v>
          </cell>
        </row>
        <row r="47">
          <cell r="B47">
            <v>4468.78</v>
          </cell>
        </row>
        <row r="48">
          <cell r="B48">
            <v>18783.5</v>
          </cell>
        </row>
        <row r="49">
          <cell r="B49">
            <v>38526.47</v>
          </cell>
        </row>
        <row r="50">
          <cell r="B50">
            <v>1756.11</v>
          </cell>
        </row>
        <row r="51">
          <cell r="B51">
            <v>258.38</v>
          </cell>
        </row>
        <row r="52">
          <cell r="B52">
            <v>1497.73</v>
          </cell>
        </row>
        <row r="53">
          <cell r="B53">
            <v>401.66</v>
          </cell>
        </row>
        <row r="54">
          <cell r="B54">
            <v>0</v>
          </cell>
        </row>
        <row r="55">
          <cell r="B55">
            <v>401.66</v>
          </cell>
        </row>
        <row r="56">
          <cell r="B56">
            <v>26900.28</v>
          </cell>
        </row>
        <row r="57">
          <cell r="B57">
            <v>0.15</v>
          </cell>
        </row>
        <row r="58">
          <cell r="B58">
            <v>26900.12</v>
          </cell>
        </row>
        <row r="59">
          <cell r="B59">
            <v>9468.42</v>
          </cell>
        </row>
        <row r="60">
          <cell r="B60">
            <v>1625.07</v>
          </cell>
        </row>
        <row r="61">
          <cell r="B61">
            <v>7843.35</v>
          </cell>
        </row>
      </sheetData>
      <sheetData sheetId="7">
        <row r="78">
          <cell r="F78">
            <v>4480415</v>
          </cell>
        </row>
        <row r="103">
          <cell r="H103">
            <v>60440177</v>
          </cell>
        </row>
        <row r="104">
          <cell r="H104">
            <v>13845593</v>
          </cell>
        </row>
        <row r="127">
          <cell r="F127">
            <v>1348715.18</v>
          </cell>
          <cell r="G127">
            <v>900346</v>
          </cell>
        </row>
        <row r="129">
          <cell r="G129">
            <v>13522331</v>
          </cell>
        </row>
        <row r="137">
          <cell r="F137">
            <v>66274204.350000001</v>
          </cell>
        </row>
      </sheetData>
      <sheetData sheetId="8">
        <row r="6">
          <cell r="D6">
            <v>25038596</v>
          </cell>
        </row>
        <row r="7">
          <cell r="D7">
            <v>27504032</v>
          </cell>
        </row>
        <row r="10">
          <cell r="D10">
            <v>592682</v>
          </cell>
        </row>
        <row r="16">
          <cell r="D16">
            <v>34412934</v>
          </cell>
        </row>
        <row r="19">
          <cell r="D19">
            <v>88555753</v>
          </cell>
        </row>
      </sheetData>
      <sheetData sheetId="9">
        <row r="34">
          <cell r="N34">
            <v>5.0236556370989458</v>
          </cell>
        </row>
        <row r="35">
          <cell r="N35">
            <v>3.517528340074048</v>
          </cell>
        </row>
        <row r="38">
          <cell r="N38">
            <v>6.5236773735586215</v>
          </cell>
        </row>
      </sheetData>
      <sheetData sheetId="10">
        <row r="5">
          <cell r="I5">
            <v>0.20648679854704408</v>
          </cell>
        </row>
        <row r="7">
          <cell r="I7">
            <v>0.14366690245164268</v>
          </cell>
        </row>
      </sheetData>
      <sheetData sheetId="11">
        <row r="8">
          <cell r="F8">
            <v>3379.34</v>
          </cell>
          <cell r="G8">
            <v>37.53</v>
          </cell>
        </row>
        <row r="10">
          <cell r="F10">
            <v>2350.6999999999998</v>
          </cell>
          <cell r="G10">
            <v>841.74</v>
          </cell>
        </row>
        <row r="11">
          <cell r="F11">
            <v>2217.35</v>
          </cell>
          <cell r="G11">
            <v>170.9</v>
          </cell>
        </row>
        <row r="12">
          <cell r="F12">
            <v>212.48</v>
          </cell>
          <cell r="G12">
            <v>21.03</v>
          </cell>
        </row>
        <row r="13">
          <cell r="F13">
            <v>663.02</v>
          </cell>
          <cell r="G13">
            <v>308.64999999999998</v>
          </cell>
        </row>
        <row r="32">
          <cell r="J32">
            <v>55.43</v>
          </cell>
        </row>
        <row r="34">
          <cell r="J34">
            <v>612.21</v>
          </cell>
        </row>
        <row r="35">
          <cell r="J35">
            <v>3894.14</v>
          </cell>
        </row>
        <row r="36">
          <cell r="J36">
            <v>2.21</v>
          </cell>
        </row>
        <row r="37">
          <cell r="J37">
            <v>574.94000000000005</v>
          </cell>
        </row>
      </sheetData>
      <sheetData sheetId="12">
        <row r="5">
          <cell r="B5">
            <v>20378.64</v>
          </cell>
        </row>
        <row r="6">
          <cell r="B6">
            <v>10999.02</v>
          </cell>
        </row>
        <row r="7">
          <cell r="B7">
            <v>9380.89</v>
          </cell>
        </row>
        <row r="9">
          <cell r="B9">
            <v>30.26</v>
          </cell>
        </row>
        <row r="10">
          <cell r="B10">
            <v>0</v>
          </cell>
        </row>
        <row r="11">
          <cell r="B11">
            <v>30.26</v>
          </cell>
        </row>
        <row r="13">
          <cell r="B13">
            <v>0</v>
          </cell>
        </row>
        <row r="14">
          <cell r="B14">
            <v>0</v>
          </cell>
        </row>
        <row r="15">
          <cell r="B15">
            <v>0</v>
          </cell>
        </row>
        <row r="17">
          <cell r="B17">
            <v>19617.64</v>
          </cell>
        </row>
        <row r="18">
          <cell r="B18">
            <v>2588.13</v>
          </cell>
        </row>
        <row r="19">
          <cell r="B19">
            <v>16487.759999999998</v>
          </cell>
        </row>
        <row r="21">
          <cell r="B21">
            <v>47.94</v>
          </cell>
        </row>
        <row r="22">
          <cell r="B22">
            <v>21.98</v>
          </cell>
        </row>
        <row r="23">
          <cell r="B23">
            <v>25.96</v>
          </cell>
        </row>
        <row r="25">
          <cell r="B25">
            <v>506.77</v>
          </cell>
        </row>
        <row r="26">
          <cell r="B26">
            <v>133.69</v>
          </cell>
        </row>
        <row r="27">
          <cell r="B27">
            <v>352.64</v>
          </cell>
        </row>
        <row r="29">
          <cell r="B29">
            <v>5.75</v>
          </cell>
        </row>
        <row r="30">
          <cell r="B30">
            <v>1.7</v>
          </cell>
        </row>
        <row r="31">
          <cell r="B31">
            <v>4.04</v>
          </cell>
        </row>
        <row r="33">
          <cell r="B33">
            <v>1.81</v>
          </cell>
        </row>
        <row r="34">
          <cell r="B34">
            <v>0</v>
          </cell>
        </row>
        <row r="35">
          <cell r="B35">
            <v>1.81</v>
          </cell>
        </row>
        <row r="37">
          <cell r="B37">
            <v>614.91</v>
          </cell>
        </row>
        <row r="38">
          <cell r="B38">
            <v>0</v>
          </cell>
        </row>
        <row r="39">
          <cell r="B39">
            <v>613.74</v>
          </cell>
        </row>
        <row r="41">
          <cell r="B41">
            <v>32.46</v>
          </cell>
        </row>
        <row r="42">
          <cell r="B42">
            <v>0</v>
          </cell>
        </row>
        <row r="43">
          <cell r="B43">
            <v>32.46</v>
          </cell>
        </row>
        <row r="45">
          <cell r="B45">
            <v>137.16999999999999</v>
          </cell>
        </row>
        <row r="46">
          <cell r="B46">
            <v>57.93</v>
          </cell>
        </row>
        <row r="47">
          <cell r="B47">
            <v>80.239999999999995</v>
          </cell>
        </row>
        <row r="49">
          <cell r="B49">
            <v>21263.87</v>
          </cell>
        </row>
        <row r="50">
          <cell r="B50">
            <v>5344.16</v>
          </cell>
        </row>
        <row r="51">
          <cell r="B51">
            <v>15935.78</v>
          </cell>
        </row>
        <row r="53">
          <cell r="B53">
            <v>210.25</v>
          </cell>
        </row>
        <row r="54">
          <cell r="B54">
            <v>3.86</v>
          </cell>
        </row>
        <row r="55">
          <cell r="B55">
            <v>206.39</v>
          </cell>
        </row>
        <row r="57">
          <cell r="B57">
            <v>4080.85</v>
          </cell>
        </row>
        <row r="58">
          <cell r="B58">
            <v>2203.6799999999998</v>
          </cell>
        </row>
        <row r="59">
          <cell r="B59">
            <v>1867.42</v>
          </cell>
        </row>
        <row r="61">
          <cell r="B61">
            <v>11258.61</v>
          </cell>
        </row>
        <row r="62">
          <cell r="B62">
            <v>9115.73</v>
          </cell>
        </row>
        <row r="63">
          <cell r="B63">
            <v>1714.33</v>
          </cell>
        </row>
        <row r="65">
          <cell r="B65">
            <v>45655.54</v>
          </cell>
        </row>
        <row r="66">
          <cell r="B66">
            <v>36822.769999999997</v>
          </cell>
        </row>
        <row r="67">
          <cell r="B67">
            <v>8788.7800000000007</v>
          </cell>
        </row>
        <row r="69">
          <cell r="B69">
            <v>0.26</v>
          </cell>
        </row>
        <row r="70">
          <cell r="B70">
            <v>0</v>
          </cell>
        </row>
        <row r="71">
          <cell r="B71">
            <v>0.26</v>
          </cell>
        </row>
        <row r="73">
          <cell r="B73">
            <v>8987.24</v>
          </cell>
        </row>
        <row r="74">
          <cell r="B74">
            <v>2858.3</v>
          </cell>
        </row>
        <row r="75">
          <cell r="B75">
            <v>6207.46</v>
          </cell>
        </row>
        <row r="77">
          <cell r="B77">
            <v>36458.28</v>
          </cell>
        </row>
        <row r="78">
          <cell r="B78">
            <v>9743.15</v>
          </cell>
        </row>
        <row r="79">
          <cell r="B79">
            <v>26777.64</v>
          </cell>
        </row>
      </sheetData>
      <sheetData sheetId="13">
        <row r="5">
          <cell r="F5">
            <v>0</v>
          </cell>
          <cell r="G5">
            <v>0</v>
          </cell>
          <cell r="H5">
            <v>0</v>
          </cell>
        </row>
        <row r="6">
          <cell r="F6">
            <v>6722687</v>
          </cell>
          <cell r="G6">
            <v>6770763</v>
          </cell>
          <cell r="H6">
            <v>0</v>
          </cell>
        </row>
        <row r="7">
          <cell r="F7">
            <v>3692363</v>
          </cell>
          <cell r="G7">
            <v>3749965</v>
          </cell>
          <cell r="H7">
            <v>0</v>
          </cell>
        </row>
        <row r="8">
          <cell r="F8">
            <v>0</v>
          </cell>
          <cell r="G8">
            <v>0</v>
          </cell>
          <cell r="H8">
            <v>0</v>
          </cell>
        </row>
        <row r="9">
          <cell r="F9">
            <v>0</v>
          </cell>
          <cell r="G9">
            <v>0</v>
          </cell>
          <cell r="H9">
            <v>0</v>
          </cell>
        </row>
        <row r="10">
          <cell r="F10">
            <v>0</v>
          </cell>
          <cell r="G10">
            <v>0</v>
          </cell>
          <cell r="H10">
            <v>0</v>
          </cell>
        </row>
        <row r="11">
          <cell r="F11">
            <v>458277</v>
          </cell>
          <cell r="G11">
            <v>422983</v>
          </cell>
          <cell r="H11">
            <v>39235</v>
          </cell>
        </row>
        <row r="12">
          <cell r="F12">
            <v>0</v>
          </cell>
          <cell r="G12">
            <v>0</v>
          </cell>
          <cell r="H12">
            <v>0</v>
          </cell>
        </row>
        <row r="13">
          <cell r="F13">
            <v>0</v>
          </cell>
          <cell r="G13">
            <v>0</v>
          </cell>
          <cell r="H13">
            <v>0</v>
          </cell>
        </row>
        <row r="14">
          <cell r="F14">
            <v>473840</v>
          </cell>
          <cell r="G14">
            <v>446967</v>
          </cell>
          <cell r="H14">
            <v>0</v>
          </cell>
        </row>
        <row r="15">
          <cell r="F15">
            <v>0</v>
          </cell>
          <cell r="G15">
            <v>0</v>
          </cell>
          <cell r="H15">
            <v>0</v>
          </cell>
        </row>
        <row r="16">
          <cell r="F16">
            <v>0</v>
          </cell>
          <cell r="G16">
            <v>0</v>
          </cell>
          <cell r="H16">
            <v>0</v>
          </cell>
        </row>
        <row r="17">
          <cell r="F17">
            <v>0</v>
          </cell>
          <cell r="G17">
            <v>0</v>
          </cell>
          <cell r="H17">
            <v>0</v>
          </cell>
        </row>
        <row r="18">
          <cell r="F18">
            <v>0</v>
          </cell>
          <cell r="G18">
            <v>0</v>
          </cell>
          <cell r="H18">
            <v>0</v>
          </cell>
        </row>
      </sheetData>
      <sheetData sheetId="14">
        <row r="9">
          <cell r="Z9">
            <v>356588</v>
          </cell>
          <cell r="AA9">
            <v>160620</v>
          </cell>
          <cell r="AB9">
            <v>0</v>
          </cell>
          <cell r="AC9">
            <v>608335</v>
          </cell>
          <cell r="AD9">
            <v>3940300</v>
          </cell>
          <cell r="AE9">
            <v>4546500</v>
          </cell>
          <cell r="AF9">
            <v>0</v>
          </cell>
          <cell r="AG9">
            <v>0</v>
          </cell>
          <cell r="AH9">
            <v>0</v>
          </cell>
          <cell r="AI9">
            <v>0</v>
          </cell>
          <cell r="AJ9">
            <v>0</v>
          </cell>
          <cell r="AK9">
            <v>525000</v>
          </cell>
          <cell r="AL9">
            <v>0</v>
          </cell>
          <cell r="AM9">
            <v>0</v>
          </cell>
          <cell r="AN9">
            <v>5398824</v>
          </cell>
          <cell r="AO9">
            <v>0</v>
          </cell>
          <cell r="AP9">
            <v>2152457</v>
          </cell>
          <cell r="AQ9">
            <v>50000</v>
          </cell>
          <cell r="AR9">
            <v>2319526</v>
          </cell>
          <cell r="AS9">
            <v>175000</v>
          </cell>
          <cell r="AT9">
            <v>3565882</v>
          </cell>
          <cell r="AU9">
            <v>0</v>
          </cell>
          <cell r="AV9">
            <v>0</v>
          </cell>
          <cell r="AW9">
            <v>90000</v>
          </cell>
        </row>
      </sheetData>
      <sheetData sheetId="15">
        <row r="4">
          <cell r="C4">
            <v>34846</v>
          </cell>
        </row>
        <row r="5">
          <cell r="C5">
            <v>32867</v>
          </cell>
        </row>
        <row r="15">
          <cell r="C15">
            <v>3874</v>
          </cell>
        </row>
        <row r="18">
          <cell r="C18">
            <v>2024</v>
          </cell>
        </row>
        <row r="22">
          <cell r="C22">
            <v>3406</v>
          </cell>
        </row>
        <row r="25">
          <cell r="C25">
            <v>364</v>
          </cell>
        </row>
      </sheetData>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lth &amp; Safety"/>
      <sheetName val="Health and Safety_draft"/>
      <sheetName val="Background -&gt;"/>
      <sheetName val="Personal safety 2022"/>
      <sheetName val="Top5 2022"/>
      <sheetName val="PSE 2022"/>
      <sheetName val="TIER3 2022"/>
      <sheetName val="PSER 2022"/>
      <sheetName val="Severity 3 2022"/>
      <sheetName val="Severity 3 rate 2022"/>
      <sheetName val="Contractor, supplier safety 22"/>
      <sheetName val="Contractor, supplier safety22_2"/>
      <sheetName val="OHS support metrics 2022"/>
      <sheetName val="Worked hours modification 2022"/>
      <sheetName val="2021 -&gt;"/>
      <sheetName val="Personal safety"/>
      <sheetName val="Top5"/>
      <sheetName val="PSE"/>
      <sheetName val="PSER"/>
      <sheetName val="TIER3"/>
      <sheetName val="Contractor, supplier safety"/>
      <sheetName val="Contractor, supplier safety v2 "/>
      <sheetName val="OHS support metrics"/>
      <sheetName val="Worked hours modification"/>
    </sheetNames>
    <sheetDataSet>
      <sheetData sheetId="0" refreshError="1"/>
      <sheetData sheetId="1" refreshError="1"/>
      <sheetData sheetId="2" refreshError="1"/>
      <sheetData sheetId="3">
        <row r="60">
          <cell r="C60">
            <v>76</v>
          </cell>
        </row>
        <row r="62">
          <cell r="C62">
            <v>1</v>
          </cell>
        </row>
        <row r="63">
          <cell r="C63">
            <v>2.13</v>
          </cell>
        </row>
        <row r="64">
          <cell r="C64">
            <v>1.9</v>
          </cell>
        </row>
        <row r="67">
          <cell r="C67">
            <v>30</v>
          </cell>
        </row>
        <row r="70">
          <cell r="C70">
            <v>0.85</v>
          </cell>
        </row>
        <row r="71">
          <cell r="C71">
            <v>0.56999999999999995</v>
          </cell>
        </row>
        <row r="78">
          <cell r="C78">
            <v>1.4</v>
          </cell>
        </row>
        <row r="79">
          <cell r="C79">
            <v>1.1399999999999999</v>
          </cell>
        </row>
        <row r="81">
          <cell r="C81">
            <v>61</v>
          </cell>
        </row>
        <row r="82">
          <cell r="C82">
            <v>31</v>
          </cell>
        </row>
        <row r="83">
          <cell r="C83">
            <v>0.69</v>
          </cell>
        </row>
        <row r="84">
          <cell r="C84">
            <v>0.33</v>
          </cell>
        </row>
        <row r="85">
          <cell r="C85">
            <v>5.4</v>
          </cell>
        </row>
        <row r="86">
          <cell r="C86">
            <v>0.04</v>
          </cell>
        </row>
        <row r="91">
          <cell r="C91">
            <v>0</v>
          </cell>
        </row>
        <row r="112">
          <cell r="D112">
            <v>0.97</v>
          </cell>
        </row>
        <row r="114">
          <cell r="D114">
            <v>0</v>
          </cell>
        </row>
        <row r="116">
          <cell r="D116">
            <v>1.48</v>
          </cell>
        </row>
        <row r="118">
          <cell r="D118">
            <v>21.2</v>
          </cell>
        </row>
        <row r="120">
          <cell r="D120">
            <v>1.25</v>
          </cell>
        </row>
        <row r="121">
          <cell r="D121">
            <v>0.79</v>
          </cell>
        </row>
        <row r="124">
          <cell r="D124">
            <v>2.78</v>
          </cell>
        </row>
        <row r="126">
          <cell r="D126">
            <v>0</v>
          </cell>
        </row>
        <row r="127">
          <cell r="D127">
            <v>0</v>
          </cell>
        </row>
        <row r="128">
          <cell r="D128">
            <v>0.9</v>
          </cell>
        </row>
        <row r="132">
          <cell r="D132">
            <v>2</v>
          </cell>
        </row>
        <row r="133">
          <cell r="D133">
            <v>1.63</v>
          </cell>
        </row>
        <row r="224">
          <cell r="E224">
            <v>2.95</v>
          </cell>
        </row>
        <row r="228">
          <cell r="E228">
            <v>2.82</v>
          </cell>
        </row>
        <row r="260">
          <cell r="E260">
            <v>3.1</v>
          </cell>
        </row>
        <row r="264">
          <cell r="E264">
            <v>1.1100000000000001</v>
          </cell>
        </row>
        <row r="368">
          <cell r="E368">
            <v>1.27</v>
          </cell>
        </row>
        <row r="372">
          <cell r="E372">
            <v>0.5</v>
          </cell>
        </row>
        <row r="376">
          <cell r="E376">
            <v>0.68</v>
          </cell>
        </row>
        <row r="377">
          <cell r="E377">
            <v>0.65</v>
          </cell>
        </row>
      </sheetData>
      <sheetData sheetId="4">
        <row r="8">
          <cell r="B8">
            <v>48</v>
          </cell>
          <cell r="C8">
            <v>48</v>
          </cell>
          <cell r="E8">
            <v>33</v>
          </cell>
          <cell r="G8">
            <v>20</v>
          </cell>
          <cell r="J8">
            <v>12</v>
          </cell>
          <cell r="Q8">
            <v>298</v>
          </cell>
        </row>
      </sheetData>
      <sheetData sheetId="5">
        <row r="6">
          <cell r="D6">
            <v>13</v>
          </cell>
        </row>
        <row r="7">
          <cell r="D7">
            <v>18</v>
          </cell>
        </row>
        <row r="65">
          <cell r="F65">
            <v>3</v>
          </cell>
        </row>
        <row r="66">
          <cell r="F66">
            <v>8</v>
          </cell>
        </row>
        <row r="68">
          <cell r="F68">
            <v>7</v>
          </cell>
        </row>
        <row r="69">
          <cell r="F69">
            <v>7</v>
          </cell>
        </row>
        <row r="71">
          <cell r="F71">
            <v>0</v>
          </cell>
        </row>
        <row r="72">
          <cell r="F72">
            <v>0</v>
          </cell>
        </row>
        <row r="74">
          <cell r="F74">
            <v>0</v>
          </cell>
        </row>
        <row r="75">
          <cell r="F75">
            <v>0</v>
          </cell>
        </row>
        <row r="77">
          <cell r="F77">
            <v>3</v>
          </cell>
        </row>
        <row r="78">
          <cell r="F78">
            <v>3</v>
          </cell>
        </row>
        <row r="80">
          <cell r="F80">
            <v>0</v>
          </cell>
        </row>
        <row r="81">
          <cell r="F81">
            <v>0</v>
          </cell>
        </row>
        <row r="83">
          <cell r="F83">
            <v>0</v>
          </cell>
        </row>
        <row r="84">
          <cell r="F84">
            <v>0</v>
          </cell>
        </row>
        <row r="86">
          <cell r="F86">
            <v>0</v>
          </cell>
        </row>
        <row r="87">
          <cell r="F87">
            <v>0</v>
          </cell>
        </row>
        <row r="89">
          <cell r="F89">
            <v>0</v>
          </cell>
        </row>
        <row r="90">
          <cell r="F90">
            <v>0</v>
          </cell>
        </row>
        <row r="104">
          <cell r="F104">
            <v>0</v>
          </cell>
        </row>
        <row r="105">
          <cell r="F105">
            <v>0</v>
          </cell>
        </row>
      </sheetData>
      <sheetData sheetId="6">
        <row r="8">
          <cell r="B8">
            <v>5</v>
          </cell>
        </row>
        <row r="9">
          <cell r="B9">
            <v>673</v>
          </cell>
        </row>
        <row r="10">
          <cell r="B10">
            <v>395</v>
          </cell>
        </row>
        <row r="11">
          <cell r="B11">
            <v>26</v>
          </cell>
        </row>
        <row r="12">
          <cell r="B12">
            <v>2</v>
          </cell>
        </row>
        <row r="13">
          <cell r="B13">
            <v>2</v>
          </cell>
        </row>
        <row r="14">
          <cell r="B14">
            <v>1</v>
          </cell>
        </row>
        <row r="15">
          <cell r="B15">
            <v>1104</v>
          </cell>
        </row>
      </sheetData>
      <sheetData sheetId="7">
        <row r="4">
          <cell r="F4">
            <v>0.34</v>
          </cell>
        </row>
        <row r="5">
          <cell r="F5">
            <v>0.91</v>
          </cell>
        </row>
        <row r="7">
          <cell r="F7">
            <v>0.93</v>
          </cell>
        </row>
        <row r="8">
          <cell r="F8">
            <v>0.93</v>
          </cell>
        </row>
        <row r="10">
          <cell r="F10">
            <v>0.48</v>
          </cell>
        </row>
        <row r="11">
          <cell r="F11">
            <v>0.48</v>
          </cell>
        </row>
        <row r="13">
          <cell r="F13">
            <v>0</v>
          </cell>
        </row>
        <row r="14">
          <cell r="F14">
            <v>0</v>
          </cell>
        </row>
        <row r="36">
          <cell r="D36">
            <v>0.42</v>
          </cell>
        </row>
        <row r="37">
          <cell r="D37">
            <v>0.57999999999999996</v>
          </cell>
        </row>
      </sheetData>
      <sheetData sheetId="8" refreshError="1"/>
      <sheetData sheetId="9">
        <row r="3">
          <cell r="C3">
            <v>4</v>
          </cell>
        </row>
        <row r="4">
          <cell r="C4">
            <v>2</v>
          </cell>
        </row>
        <row r="7">
          <cell r="C7">
            <v>0.10016238827198595</v>
          </cell>
        </row>
        <row r="8">
          <cell r="C8">
            <v>3.7930217805931102E-2</v>
          </cell>
        </row>
      </sheetData>
      <sheetData sheetId="10">
        <row r="11">
          <cell r="D11">
            <v>28045</v>
          </cell>
        </row>
        <row r="13">
          <cell r="D13">
            <v>3895</v>
          </cell>
        </row>
        <row r="16">
          <cell r="C16">
            <v>82135</v>
          </cell>
          <cell r="D16">
            <v>138912</v>
          </cell>
        </row>
        <row r="17">
          <cell r="D17">
            <v>161</v>
          </cell>
        </row>
      </sheetData>
      <sheetData sheetId="11">
        <row r="4">
          <cell r="E4">
            <v>0</v>
          </cell>
        </row>
        <row r="5">
          <cell r="E5">
            <v>69</v>
          </cell>
        </row>
        <row r="6">
          <cell r="E6">
            <v>19</v>
          </cell>
        </row>
        <row r="7">
          <cell r="E7">
            <v>1</v>
          </cell>
        </row>
        <row r="8">
          <cell r="E8">
            <v>12</v>
          </cell>
        </row>
        <row r="9">
          <cell r="E9">
            <v>1</v>
          </cell>
        </row>
        <row r="10">
          <cell r="E10">
            <v>52</v>
          </cell>
        </row>
        <row r="11">
          <cell r="E11">
            <v>0</v>
          </cell>
        </row>
        <row r="12">
          <cell r="E12">
            <v>0</v>
          </cell>
        </row>
        <row r="13">
          <cell r="E13">
            <v>4</v>
          </cell>
        </row>
        <row r="14">
          <cell r="E14">
            <v>1</v>
          </cell>
        </row>
        <row r="15">
          <cell r="E15">
            <v>2</v>
          </cell>
        </row>
        <row r="16">
          <cell r="E16">
            <v>0</v>
          </cell>
        </row>
        <row r="17">
          <cell r="E17">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ople"/>
      <sheetName val="People_draft"/>
      <sheetName val="Background -&gt;"/>
      <sheetName val="Summary"/>
      <sheetName val="Web HR data"/>
      <sheetName val="Div HR data"/>
      <sheetName val="Absentism"/>
      <sheetName val="Workforce"/>
      <sheetName val="Training"/>
      <sheetName val="DivLvlHC"/>
      <sheetName val="Wages&amp;TU"/>
      <sheetName val="GrLvlHC"/>
      <sheetName val="CoLvlHC"/>
    </sheetNames>
    <sheetDataSet>
      <sheetData sheetId="0" refreshError="1"/>
      <sheetData sheetId="1" refreshError="1"/>
      <sheetData sheetId="2" refreshError="1"/>
      <sheetData sheetId="3">
        <row r="3">
          <cell r="G3">
            <v>24277</v>
          </cell>
        </row>
        <row r="5">
          <cell r="G5">
            <v>395</v>
          </cell>
        </row>
        <row r="6">
          <cell r="G6">
            <v>0.13032911809531655</v>
          </cell>
        </row>
        <row r="7">
          <cell r="G7">
            <v>9.1691724677678457E-2</v>
          </cell>
        </row>
      </sheetData>
      <sheetData sheetId="4">
        <row r="7">
          <cell r="H7">
            <v>0.7481822697918078</v>
          </cell>
        </row>
        <row r="8">
          <cell r="H8">
            <v>0.2518177302081922</v>
          </cell>
        </row>
        <row r="10">
          <cell r="H10">
            <v>0.47019867549668876</v>
          </cell>
        </row>
        <row r="11">
          <cell r="H11">
            <v>0.5298013245033113</v>
          </cell>
        </row>
        <row r="13">
          <cell r="H13">
            <v>8848</v>
          </cell>
        </row>
        <row r="14">
          <cell r="H14">
            <v>0.78085443037974689</v>
          </cell>
        </row>
        <row r="15">
          <cell r="H15">
            <v>0.21914556962025317</v>
          </cell>
        </row>
        <row r="16">
          <cell r="H16">
            <v>3025</v>
          </cell>
        </row>
        <row r="17">
          <cell r="H17">
            <v>0.77289256198347112</v>
          </cell>
        </row>
        <row r="18">
          <cell r="H18">
            <v>0.22710743801652891</v>
          </cell>
        </row>
        <row r="19">
          <cell r="H19">
            <v>8286</v>
          </cell>
        </row>
        <row r="20">
          <cell r="H20">
            <v>0.70601013758146269</v>
          </cell>
        </row>
        <row r="21">
          <cell r="H21">
            <v>0.29398986241853731</v>
          </cell>
        </row>
        <row r="22">
          <cell r="H22">
            <v>1611</v>
          </cell>
        </row>
        <row r="23">
          <cell r="H23">
            <v>0.69273743016759781</v>
          </cell>
        </row>
        <row r="24">
          <cell r="H24">
            <v>0.30726256983240224</v>
          </cell>
        </row>
        <row r="25">
          <cell r="H25">
            <v>373</v>
          </cell>
        </row>
        <row r="26">
          <cell r="H26">
            <v>0.94906166219839139</v>
          </cell>
        </row>
        <row r="27">
          <cell r="H27">
            <v>5.0938337801608578E-2</v>
          </cell>
        </row>
        <row r="29">
          <cell r="H29">
            <v>21031</v>
          </cell>
        </row>
        <row r="30">
          <cell r="H30">
            <v>0.75864200465978793</v>
          </cell>
        </row>
        <row r="31">
          <cell r="H31">
            <v>0.24135799534021207</v>
          </cell>
        </row>
        <row r="32">
          <cell r="H32">
            <v>1414</v>
          </cell>
        </row>
        <row r="33">
          <cell r="H33">
            <v>0.53323903818953322</v>
          </cell>
        </row>
        <row r="34">
          <cell r="H34">
            <v>0.46676096181046678</v>
          </cell>
        </row>
        <row r="36">
          <cell r="H36">
            <v>45</v>
          </cell>
        </row>
        <row r="37">
          <cell r="H37">
            <v>0.93333333333333335</v>
          </cell>
        </row>
        <row r="38">
          <cell r="H38">
            <v>6.6666666666666666E-2</v>
          </cell>
        </row>
        <row r="39">
          <cell r="H39">
            <v>1334</v>
          </cell>
        </row>
        <row r="40">
          <cell r="H40">
            <v>0.72863568215892049</v>
          </cell>
        </row>
        <row r="41">
          <cell r="H41">
            <v>0.27136431784107945</v>
          </cell>
        </row>
        <row r="42">
          <cell r="H42">
            <v>21066</v>
          </cell>
        </row>
        <row r="43">
          <cell r="H43">
            <v>0.7450393999810121</v>
          </cell>
        </row>
        <row r="44">
          <cell r="H44">
            <v>0.25496060001898796</v>
          </cell>
        </row>
        <row r="46">
          <cell r="H46">
            <v>2246</v>
          </cell>
        </row>
        <row r="47">
          <cell r="H47">
            <v>0.74621549421193234</v>
          </cell>
        </row>
        <row r="48">
          <cell r="H48">
            <v>0.25378450578806766</v>
          </cell>
        </row>
        <row r="51">
          <cell r="H51">
            <v>1.1227444865226109E-2</v>
          </cell>
        </row>
        <row r="53">
          <cell r="H53">
            <v>45</v>
          </cell>
        </row>
        <row r="54">
          <cell r="H54">
            <v>0</v>
          </cell>
        </row>
        <row r="55">
          <cell r="H55">
            <v>0.62222222222222223</v>
          </cell>
        </row>
        <row r="56">
          <cell r="H56">
            <v>0.37777777777777777</v>
          </cell>
        </row>
        <row r="57">
          <cell r="H57">
            <v>1334</v>
          </cell>
        </row>
        <row r="58">
          <cell r="H58">
            <v>4.4977511244377807E-3</v>
          </cell>
        </row>
        <row r="59">
          <cell r="H59">
            <v>0.74887556221889051</v>
          </cell>
        </row>
        <row r="60">
          <cell r="H60">
            <v>0.24662668665667167</v>
          </cell>
        </row>
        <row r="61">
          <cell r="H61">
            <v>21066</v>
          </cell>
        </row>
        <row r="62">
          <cell r="H62">
            <v>0.13054210576284059</v>
          </cell>
        </row>
        <row r="63">
          <cell r="H63">
            <v>0.53716889774992882</v>
          </cell>
        </row>
        <row r="64">
          <cell r="H64">
            <v>0.33228899648723059</v>
          </cell>
        </row>
        <row r="66">
          <cell r="H66">
            <v>3212</v>
          </cell>
        </row>
        <row r="67">
          <cell r="H67">
            <v>0.14310536867899309</v>
          </cell>
        </row>
        <row r="69">
          <cell r="H69">
            <v>1428</v>
          </cell>
        </row>
        <row r="70">
          <cell r="H70">
            <v>201</v>
          </cell>
        </row>
        <row r="71">
          <cell r="H71">
            <v>1350</v>
          </cell>
        </row>
        <row r="72">
          <cell r="H72">
            <v>207</v>
          </cell>
        </row>
        <row r="73">
          <cell r="H73">
            <v>26</v>
          </cell>
        </row>
        <row r="75">
          <cell r="H75">
            <v>2026</v>
          </cell>
        </row>
        <row r="76">
          <cell r="H76">
            <v>1186</v>
          </cell>
        </row>
        <row r="78">
          <cell r="H78">
            <v>0.12125201986953139</v>
          </cell>
        </row>
        <row r="79">
          <cell r="H79">
            <v>0.20676429567642957</v>
          </cell>
        </row>
        <row r="81">
          <cell r="H81">
            <v>1431</v>
          </cell>
        </row>
        <row r="82">
          <cell r="H82">
            <v>1529</v>
          </cell>
        </row>
        <row r="83">
          <cell r="H83">
            <v>252</v>
          </cell>
        </row>
        <row r="102">
          <cell r="H102">
            <v>1758</v>
          </cell>
        </row>
        <row r="103">
          <cell r="H103">
            <v>936.77294685990341</v>
          </cell>
        </row>
        <row r="105">
          <cell r="H105">
            <v>0.10521275959063978</v>
          </cell>
        </row>
        <row r="106">
          <cell r="H106">
            <v>0.16331466995465541</v>
          </cell>
        </row>
        <row r="108">
          <cell r="H108">
            <v>656</v>
          </cell>
        </row>
        <row r="109">
          <cell r="H109">
            <v>1227</v>
          </cell>
        </row>
        <row r="110">
          <cell r="H110">
            <v>811.77294685990341</v>
          </cell>
        </row>
        <row r="112">
          <cell r="H112">
            <v>0.23802612481857766</v>
          </cell>
        </row>
        <row r="113">
          <cell r="H113">
            <v>9.9408571660050238E-2</v>
          </cell>
        </row>
        <row r="114">
          <cell r="H114">
            <v>0.11050543790633044</v>
          </cell>
        </row>
        <row r="137">
          <cell r="H137">
            <v>0.67840962329635113</v>
          </cell>
        </row>
        <row r="138">
          <cell r="H138">
            <v>0.89876559823245583</v>
          </cell>
        </row>
        <row r="139">
          <cell r="H139">
            <v>0.91639714763806057</v>
          </cell>
        </row>
        <row r="140">
          <cell r="H140">
            <v>0.95135277153414188</v>
          </cell>
        </row>
        <row r="141">
          <cell r="H141">
            <v>0.90255634701199461</v>
          </cell>
        </row>
        <row r="145">
          <cell r="H145">
            <v>0.54637841631944495</v>
          </cell>
        </row>
        <row r="146">
          <cell r="H146">
            <v>0.93498178068543647</v>
          </cell>
        </row>
        <row r="147">
          <cell r="H147">
            <v>0.93249617169116683</v>
          </cell>
        </row>
        <row r="148">
          <cell r="H148">
            <v>0.91987037013783302</v>
          </cell>
        </row>
        <row r="149">
          <cell r="H149">
            <v>1.0567298607875184</v>
          </cell>
        </row>
        <row r="151">
          <cell r="H151">
            <v>1.1991434442143785</v>
          </cell>
        </row>
        <row r="152">
          <cell r="H152">
            <v>0.87960828440090866</v>
          </cell>
        </row>
        <row r="153">
          <cell r="H153">
            <v>1.0143142881487892</v>
          </cell>
        </row>
        <row r="154">
          <cell r="H154">
            <v>1.0325403654094247</v>
          </cell>
        </row>
        <row r="155">
          <cell r="H155">
            <v>0.8619330714245701</v>
          </cell>
        </row>
        <row r="158">
          <cell r="H158">
            <v>0.78867931385711587</v>
          </cell>
        </row>
        <row r="159">
          <cell r="H159">
            <v>0.91514243572033449</v>
          </cell>
        </row>
        <row r="160">
          <cell r="H160">
            <v>0.99557960952615054</v>
          </cell>
        </row>
        <row r="161">
          <cell r="H161">
            <v>0.99557960952615054</v>
          </cell>
        </row>
        <row r="163">
          <cell r="H163">
            <v>22445</v>
          </cell>
        </row>
        <row r="164">
          <cell r="H164">
            <v>20673</v>
          </cell>
        </row>
        <row r="165">
          <cell r="H165">
            <v>642546.4</v>
          </cell>
        </row>
        <row r="166">
          <cell r="H166">
            <v>28.627596346625083</v>
          </cell>
        </row>
        <row r="167">
          <cell r="H167">
            <v>2329.0079430000001</v>
          </cell>
        </row>
        <row r="168">
          <cell r="H168">
            <v>103.76511218534195</v>
          </cell>
        </row>
        <row r="169">
          <cell r="H169">
            <v>0.92105145912229891</v>
          </cell>
        </row>
        <row r="172">
          <cell r="H172">
            <v>45</v>
          </cell>
        </row>
        <row r="173">
          <cell r="H173">
            <v>248</v>
          </cell>
        </row>
        <row r="174">
          <cell r="H174">
            <v>1086</v>
          </cell>
        </row>
        <row r="175">
          <cell r="H175">
            <v>7188</v>
          </cell>
        </row>
        <row r="176">
          <cell r="H176">
            <v>13878</v>
          </cell>
        </row>
        <row r="178">
          <cell r="H178">
            <v>1369.5</v>
          </cell>
        </row>
        <row r="179">
          <cell r="H179">
            <v>12653.5</v>
          </cell>
        </row>
        <row r="180">
          <cell r="H180">
            <v>53319.25</v>
          </cell>
        </row>
        <row r="181">
          <cell r="H181">
            <v>319307.15000000002</v>
          </cell>
        </row>
        <row r="182">
          <cell r="H182">
            <v>255897</v>
          </cell>
        </row>
        <row r="184">
          <cell r="H184">
            <v>30.433333333333334</v>
          </cell>
        </row>
        <row r="185">
          <cell r="H185">
            <v>51.02217741935484</v>
          </cell>
        </row>
        <row r="186">
          <cell r="H186">
            <v>49.096915285451196</v>
          </cell>
        </row>
        <row r="187">
          <cell r="H187">
            <v>44.42225236505287</v>
          </cell>
        </row>
        <row r="188">
          <cell r="H188">
            <v>18.439040207522698</v>
          </cell>
        </row>
        <row r="190">
          <cell r="H190">
            <v>53.613446000000003</v>
          </cell>
        </row>
        <row r="191">
          <cell r="H191">
            <v>143.55848</v>
          </cell>
        </row>
        <row r="192">
          <cell r="H192">
            <v>458.00920200000002</v>
          </cell>
        </row>
        <row r="193">
          <cell r="H193">
            <v>1097.6422299999999</v>
          </cell>
        </row>
        <row r="194">
          <cell r="H194">
            <v>576.18458499999997</v>
          </cell>
        </row>
        <row r="196">
          <cell r="H196">
            <v>1191.4099111111111</v>
          </cell>
        </row>
        <row r="197">
          <cell r="H197">
            <v>578.86483870967743</v>
          </cell>
        </row>
        <row r="198">
          <cell r="H198">
            <v>421.73959668508286</v>
          </cell>
        </row>
        <row r="199">
          <cell r="H199">
            <v>152.70481775180855</v>
          </cell>
        </row>
        <row r="200">
          <cell r="H200">
            <v>41.517840106643604</v>
          </cell>
        </row>
        <row r="202">
          <cell r="H202">
            <v>0.91111111111111109</v>
          </cell>
        </row>
        <row r="203">
          <cell r="H203">
            <v>1.0483870967741935</v>
          </cell>
        </row>
        <row r="204">
          <cell r="H204">
            <v>1.0165745856353592</v>
          </cell>
        </row>
        <row r="205">
          <cell r="H205">
            <v>1.0524485253199778</v>
          </cell>
        </row>
        <row r="206">
          <cell r="H206">
            <v>0.84327712926934717</v>
          </cell>
        </row>
        <row r="208">
          <cell r="H208">
            <v>0.7307165464688099</v>
          </cell>
        </row>
        <row r="209">
          <cell r="H209">
            <v>0.26928345353119004</v>
          </cell>
        </row>
        <row r="211">
          <cell r="H211">
            <v>0.97536199599019824</v>
          </cell>
        </row>
        <row r="212">
          <cell r="H212">
            <v>0.91944753842726668</v>
          </cell>
        </row>
      </sheetData>
      <sheetData sheetId="5">
        <row r="67">
          <cell r="Q67">
            <v>0.20582329317269077</v>
          </cell>
        </row>
      </sheetData>
      <sheetData sheetId="6" refreshError="1"/>
      <sheetData sheetId="7">
        <row r="3">
          <cell r="N3">
            <v>0.25555803074181332</v>
          </cell>
        </row>
        <row r="28">
          <cell r="E28">
            <v>0.26468455402465557</v>
          </cell>
        </row>
        <row r="40">
          <cell r="F40">
            <v>0.28637200736648249</v>
          </cell>
        </row>
        <row r="100">
          <cell r="B100">
            <v>86.129032258064512</v>
          </cell>
          <cell r="C100">
            <v>64.367816091954026</v>
          </cell>
          <cell r="D100">
            <v>94.618834080717491</v>
          </cell>
        </row>
      </sheetData>
      <sheetData sheetId="8" refreshError="1"/>
      <sheetData sheetId="9">
        <row r="63">
          <cell r="N63">
            <v>24277</v>
          </cell>
          <cell r="P63">
            <v>24171.416666666668</v>
          </cell>
        </row>
        <row r="64">
          <cell r="P64">
            <v>23824.333333333332</v>
          </cell>
        </row>
        <row r="65">
          <cell r="P65">
            <v>347.08333333333331</v>
          </cell>
        </row>
        <row r="66">
          <cell r="P66">
            <v>2474.3333333333335</v>
          </cell>
        </row>
        <row r="67">
          <cell r="P67">
            <v>2460.4166666666665</v>
          </cell>
        </row>
        <row r="68">
          <cell r="P68">
            <v>13.916666666666666</v>
          </cell>
        </row>
        <row r="69">
          <cell r="P69">
            <v>502.16666666666669</v>
          </cell>
        </row>
        <row r="70">
          <cell r="P70">
            <v>502.16666666666669</v>
          </cell>
        </row>
        <row r="71">
          <cell r="P71">
            <v>0</v>
          </cell>
        </row>
        <row r="72">
          <cell r="P72">
            <v>8967.3333333333339</v>
          </cell>
        </row>
        <row r="73">
          <cell r="P73">
            <v>8846.9166666666661</v>
          </cell>
        </row>
        <row r="74">
          <cell r="P74">
            <v>120.41666666666667</v>
          </cell>
        </row>
        <row r="75">
          <cell r="P75">
            <v>4588.5</v>
          </cell>
        </row>
        <row r="76">
          <cell r="P76">
            <v>4544.916666666667</v>
          </cell>
        </row>
        <row r="77">
          <cell r="P77">
            <v>43.583333333333336</v>
          </cell>
        </row>
        <row r="81">
          <cell r="P81">
            <v>3577.3333333333335</v>
          </cell>
        </row>
        <row r="82">
          <cell r="P82">
            <v>3435.25</v>
          </cell>
        </row>
        <row r="83">
          <cell r="P83">
            <v>142.08333333333334</v>
          </cell>
        </row>
        <row r="84">
          <cell r="P84">
            <v>8650.25</v>
          </cell>
        </row>
        <row r="85">
          <cell r="P85">
            <v>8579.5833333333339</v>
          </cell>
        </row>
        <row r="86">
          <cell r="P86">
            <v>70.666666666666671</v>
          </cell>
        </row>
        <row r="93">
          <cell r="P93">
            <v>4448.25</v>
          </cell>
          <cell r="R93">
            <v>4455</v>
          </cell>
        </row>
        <row r="94">
          <cell r="P94">
            <v>4381.75</v>
          </cell>
        </row>
        <row r="95">
          <cell r="P95">
            <v>66.5</v>
          </cell>
        </row>
        <row r="96">
          <cell r="P96">
            <v>19723.333333333332</v>
          </cell>
          <cell r="R96">
            <v>19822</v>
          </cell>
        </row>
        <row r="97">
          <cell r="P97">
            <v>19442.75</v>
          </cell>
        </row>
        <row r="98">
          <cell r="P98">
            <v>280.58333333333331</v>
          </cell>
        </row>
      </sheetData>
      <sheetData sheetId="10" refreshError="1"/>
      <sheetData sheetId="11">
        <row r="11">
          <cell r="B11">
            <v>23882</v>
          </cell>
        </row>
        <row r="56">
          <cell r="B56">
            <v>3164</v>
          </cell>
        </row>
        <row r="88">
          <cell r="B88">
            <v>1342</v>
          </cell>
          <cell r="C88">
            <v>230</v>
          </cell>
          <cell r="D88">
            <v>1214</v>
          </cell>
          <cell r="E88">
            <v>341</v>
          </cell>
          <cell r="F88">
            <v>37</v>
          </cell>
        </row>
      </sheetData>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unities"/>
      <sheetName val="Communities_draft"/>
      <sheetName val="Background -&gt;"/>
      <sheetName val="Local managers"/>
      <sheetName val="Volunteering"/>
      <sheetName val="Local suppliers"/>
      <sheetName val="Customers"/>
    </sheetNames>
    <sheetDataSet>
      <sheetData sheetId="0"/>
      <sheetData sheetId="1"/>
      <sheetData sheetId="2"/>
      <sheetData sheetId="3">
        <row r="3">
          <cell r="D3">
            <v>3</v>
          </cell>
        </row>
        <row r="4">
          <cell r="D4">
            <v>3</v>
          </cell>
        </row>
        <row r="5">
          <cell r="D5">
            <v>35</v>
          </cell>
        </row>
        <row r="6">
          <cell r="D6">
            <v>32</v>
          </cell>
        </row>
        <row r="8">
          <cell r="D8">
            <v>1</v>
          </cell>
        </row>
        <row r="9">
          <cell r="D9">
            <v>1</v>
          </cell>
        </row>
        <row r="10">
          <cell r="D10">
            <v>9</v>
          </cell>
        </row>
        <row r="11">
          <cell r="D11">
            <v>8</v>
          </cell>
        </row>
      </sheetData>
      <sheetData sheetId="4">
        <row r="2">
          <cell r="D2">
            <v>5208</v>
          </cell>
        </row>
      </sheetData>
      <sheetData sheetId="5">
        <row r="3">
          <cell r="K3">
            <v>3727</v>
          </cell>
          <cell r="O3">
            <v>0.77</v>
          </cell>
          <cell r="P3">
            <v>0.66</v>
          </cell>
        </row>
        <row r="4">
          <cell r="K4">
            <v>1345</v>
          </cell>
          <cell r="O4">
            <v>0.7</v>
          </cell>
          <cell r="P4">
            <v>0.69</v>
          </cell>
        </row>
        <row r="5">
          <cell r="K5">
            <v>3628</v>
          </cell>
          <cell r="O5">
            <v>0.86</v>
          </cell>
          <cell r="P5">
            <v>0.65</v>
          </cell>
        </row>
        <row r="6">
          <cell r="K6">
            <v>3444</v>
          </cell>
          <cell r="O6">
            <v>0.93</v>
          </cell>
          <cell r="P6">
            <v>0.82</v>
          </cell>
        </row>
        <row r="7">
          <cell r="K7">
            <v>12144</v>
          </cell>
          <cell r="O7">
            <v>0.86</v>
          </cell>
          <cell r="P7">
            <v>0.69</v>
          </cell>
        </row>
      </sheetData>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grity &amp; Transparency"/>
      <sheetName val="Integrity&amp;Transparency_draft"/>
      <sheetName val="Background -&gt;"/>
      <sheetName val="Economic"/>
      <sheetName val="Security"/>
      <sheetName val="Governance"/>
    </sheetNames>
    <sheetDataSet>
      <sheetData sheetId="0" refreshError="1"/>
      <sheetData sheetId="1" refreshError="1"/>
      <sheetData sheetId="2" refreshError="1"/>
      <sheetData sheetId="3">
        <row r="4">
          <cell r="H4">
            <v>10076</v>
          </cell>
        </row>
        <row r="5">
          <cell r="H5">
            <v>10</v>
          </cell>
        </row>
        <row r="6">
          <cell r="H6">
            <v>7561.9</v>
          </cell>
        </row>
        <row r="7">
          <cell r="H7">
            <v>2514</v>
          </cell>
        </row>
        <row r="8">
          <cell r="H8">
            <v>342.5</v>
          </cell>
        </row>
        <row r="9">
          <cell r="H9">
            <v>431.3</v>
          </cell>
        </row>
        <row r="10">
          <cell r="H10">
            <v>686.9</v>
          </cell>
        </row>
        <row r="11">
          <cell r="H11">
            <v>1053.3</v>
          </cell>
        </row>
      </sheetData>
      <sheetData sheetId="4" refreshError="1"/>
      <sheetData sheetId="5"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BBB49-44E3-4C6A-8083-F8933D7F67FD}">
  <sheetPr>
    <tabColor theme="9"/>
  </sheetPr>
  <dimension ref="A1:AQ133"/>
  <sheetViews>
    <sheetView topLeftCell="A10" zoomScale="70" zoomScaleNormal="70" workbookViewId="0">
      <selection activeCell="H20" sqref="H20"/>
    </sheetView>
  </sheetViews>
  <sheetFormatPr defaultColWidth="0" defaultRowHeight="14.5" outlineLevelCol="1" x14ac:dyDescent="0.35"/>
  <cols>
    <col min="1" max="1" width="104.453125" style="102" customWidth="1"/>
    <col min="2" max="2" width="26.81640625" style="102" customWidth="1"/>
    <col min="3" max="3" width="106" style="103" hidden="1" customWidth="1" outlineLevel="1"/>
    <col min="4" max="4" width="20.453125" style="103" hidden="1" customWidth="1" outlineLevel="1"/>
    <col min="5" max="5" width="14.7265625" style="102" customWidth="1" collapsed="1"/>
    <col min="6" max="7" width="14.7265625" style="102" customWidth="1"/>
    <col min="8" max="9" width="14.7265625" style="1" customWidth="1"/>
    <col min="10" max="26" width="0" style="1" hidden="1" customWidth="1"/>
    <col min="27" max="43" width="0" style="102" hidden="1" customWidth="1"/>
    <col min="44" max="16384" width="9.1796875" style="102" hidden="1"/>
  </cols>
  <sheetData>
    <row r="1" spans="1:9" s="1" customFormat="1" x14ac:dyDescent="0.35">
      <c r="C1" s="2"/>
      <c r="D1" s="2"/>
    </row>
    <row r="2" spans="1:9" x14ac:dyDescent="0.35">
      <c r="A2" s="3" t="s">
        <v>0</v>
      </c>
      <c r="B2" s="3"/>
      <c r="C2" s="4"/>
      <c r="D2" s="4"/>
      <c r="E2" s="5"/>
      <c r="F2" s="5"/>
      <c r="G2" s="5"/>
      <c r="H2" s="5"/>
      <c r="I2" s="5"/>
    </row>
    <row r="3" spans="1:9" x14ac:dyDescent="0.35">
      <c r="A3" s="6"/>
      <c r="B3" s="6"/>
      <c r="C3" s="7"/>
      <c r="D3" s="7"/>
      <c r="E3" s="8"/>
      <c r="F3" s="8"/>
      <c r="G3" s="8"/>
      <c r="H3" s="9"/>
      <c r="I3" s="9"/>
    </row>
    <row r="4" spans="1:9" ht="16.5" x14ac:dyDescent="0.35">
      <c r="A4" s="10" t="s">
        <v>1</v>
      </c>
      <c r="B4" s="11" t="s">
        <v>2</v>
      </c>
      <c r="C4" s="12"/>
      <c r="D4" s="11"/>
      <c r="E4" s="13">
        <v>2018</v>
      </c>
      <c r="F4" s="13">
        <v>2019</v>
      </c>
      <c r="G4" s="13">
        <v>2020</v>
      </c>
      <c r="H4" s="13">
        <v>2021</v>
      </c>
      <c r="I4" s="13">
        <v>2022</v>
      </c>
    </row>
    <row r="5" spans="1:9" ht="29" x14ac:dyDescent="0.35">
      <c r="A5" s="14" t="s">
        <v>3</v>
      </c>
      <c r="B5" s="15" t="s">
        <v>4</v>
      </c>
      <c r="C5" s="16"/>
      <c r="D5" s="17"/>
      <c r="E5" s="18"/>
      <c r="F5" s="19">
        <v>7.6295675293999992</v>
      </c>
      <c r="G5" s="19">
        <v>7.4986633621000003</v>
      </c>
      <c r="H5" s="20">
        <v>7.0736796999999996</v>
      </c>
      <c r="I5" s="20">
        <v>6.8550583300000003</v>
      </c>
    </row>
    <row r="6" spans="1:9" ht="29" x14ac:dyDescent="0.35">
      <c r="A6" s="21" t="s">
        <v>5</v>
      </c>
      <c r="B6" s="22" t="s">
        <v>6</v>
      </c>
      <c r="C6" s="7"/>
      <c r="D6" s="7"/>
      <c r="E6" s="23"/>
      <c r="F6" s="24">
        <v>6.4444804569000009</v>
      </c>
      <c r="G6" s="24">
        <v>6.4190778999999996</v>
      </c>
      <c r="H6" s="24">
        <v>6.3800307399999996</v>
      </c>
      <c r="I6" s="25">
        <v>6.1320655500000001</v>
      </c>
    </row>
    <row r="7" spans="1:9" ht="29" x14ac:dyDescent="0.35">
      <c r="A7" s="21" t="s">
        <v>7</v>
      </c>
      <c r="B7" s="22" t="s">
        <v>6</v>
      </c>
      <c r="C7" s="7"/>
      <c r="D7" s="7"/>
      <c r="E7" s="23"/>
      <c r="F7" s="24">
        <v>1.0339608883</v>
      </c>
      <c r="G7" s="24">
        <v>0.97082113999999997</v>
      </c>
      <c r="H7" s="24">
        <v>0.60138632999999997</v>
      </c>
      <c r="I7" s="25">
        <v>0.62853436000000007</v>
      </c>
    </row>
    <row r="8" spans="1:9" ht="29" x14ac:dyDescent="0.35">
      <c r="A8" s="21" t="s">
        <v>8</v>
      </c>
      <c r="B8" s="22" t="s">
        <v>6</v>
      </c>
      <c r="C8" s="7"/>
      <c r="D8" s="7"/>
      <c r="E8" s="23"/>
      <c r="F8" s="24">
        <v>8.3604127900000005E-2</v>
      </c>
      <c r="G8" s="24">
        <v>6.8155900000000005E-2</v>
      </c>
      <c r="H8" s="24">
        <v>5.800599E-2</v>
      </c>
      <c r="I8" s="25">
        <v>5.5528519999999998E-2</v>
      </c>
    </row>
    <row r="9" spans="1:9" ht="15" x14ac:dyDescent="0.35">
      <c r="A9" s="14" t="s">
        <v>9</v>
      </c>
      <c r="B9" s="15" t="s">
        <v>4</v>
      </c>
      <c r="C9" s="16"/>
      <c r="D9" s="17"/>
      <c r="E9" s="18"/>
      <c r="F9" s="19">
        <v>6.9326366300000002</v>
      </c>
      <c r="G9" s="19">
        <v>6.8425413900000001</v>
      </c>
      <c r="H9" s="20">
        <v>6.4505272099999997</v>
      </c>
      <c r="I9" s="20">
        <v>6.2399360700000006</v>
      </c>
    </row>
    <row r="10" spans="1:9" ht="15" x14ac:dyDescent="0.35">
      <c r="A10" s="14" t="s">
        <v>10</v>
      </c>
      <c r="B10" s="15" t="s">
        <v>4</v>
      </c>
      <c r="C10" s="16"/>
      <c r="D10" s="17"/>
      <c r="E10" s="18"/>
      <c r="F10" s="19">
        <v>0.69693089489999993</v>
      </c>
      <c r="G10" s="19">
        <v>0.65612197210000001</v>
      </c>
      <c r="H10" s="20">
        <v>0.62315248999999995</v>
      </c>
      <c r="I10" s="20">
        <v>0.61512226000000003</v>
      </c>
    </row>
    <row r="11" spans="1:9" x14ac:dyDescent="0.35">
      <c r="A11" s="6"/>
      <c r="B11" s="6"/>
      <c r="C11" s="7"/>
      <c r="D11" s="7"/>
      <c r="E11" s="8"/>
      <c r="F11" s="8"/>
      <c r="G11" s="8"/>
      <c r="H11" s="8"/>
      <c r="I11" s="8"/>
    </row>
    <row r="12" spans="1:9" x14ac:dyDescent="0.35">
      <c r="A12" s="10" t="s">
        <v>11</v>
      </c>
      <c r="B12" s="11" t="s">
        <v>2</v>
      </c>
      <c r="C12" s="12" t="s">
        <v>12</v>
      </c>
      <c r="D12" s="11" t="s">
        <v>13</v>
      </c>
      <c r="E12" s="13">
        <v>2018</v>
      </c>
      <c r="F12" s="13">
        <v>2019</v>
      </c>
      <c r="G12" s="13">
        <v>2020</v>
      </c>
      <c r="H12" s="13">
        <v>2021</v>
      </c>
      <c r="I12" s="13">
        <v>2022</v>
      </c>
    </row>
    <row r="13" spans="1:9" ht="15" x14ac:dyDescent="0.35">
      <c r="A13" s="14" t="s">
        <v>14</v>
      </c>
      <c r="B13" s="17" t="s">
        <v>15</v>
      </c>
      <c r="C13" s="16" t="s">
        <v>16</v>
      </c>
      <c r="D13" s="17" t="s">
        <v>17</v>
      </c>
      <c r="E13" s="20">
        <v>7.3638092099999994</v>
      </c>
      <c r="F13" s="20">
        <v>6.9326366344999997</v>
      </c>
      <c r="G13" s="20">
        <v>6.8425413876999999</v>
      </c>
      <c r="H13" s="20">
        <v>6.7726141172999998</v>
      </c>
      <c r="I13" s="20">
        <v>6.6387621192999999</v>
      </c>
    </row>
    <row r="14" spans="1:9" ht="15" x14ac:dyDescent="0.35">
      <c r="A14" s="26" t="s">
        <v>18</v>
      </c>
      <c r="B14" s="27" t="s">
        <v>15</v>
      </c>
      <c r="C14" s="28" t="s">
        <v>19</v>
      </c>
      <c r="D14" s="29" t="s">
        <v>17</v>
      </c>
      <c r="E14" s="30">
        <v>0.91369675999999989</v>
      </c>
      <c r="F14" s="30">
        <v>0.95828187769999995</v>
      </c>
      <c r="G14" s="30">
        <v>0.90301654819999999</v>
      </c>
      <c r="H14" s="30">
        <v>0.8537449184</v>
      </c>
      <c r="I14" s="30">
        <v>0.9676000522</v>
      </c>
    </row>
    <row r="15" spans="1:9" ht="15" x14ac:dyDescent="0.35">
      <c r="A15" s="26" t="s">
        <v>20</v>
      </c>
      <c r="B15" s="27" t="s">
        <v>15</v>
      </c>
      <c r="C15" s="28" t="s">
        <v>21</v>
      </c>
      <c r="D15" s="29" t="s">
        <v>17</v>
      </c>
      <c r="E15" s="30">
        <v>6.4</v>
      </c>
      <c r="F15" s="30">
        <v>5.9128140470000004</v>
      </c>
      <c r="G15" s="30">
        <v>5.9071925519999997</v>
      </c>
      <c r="H15" s="30">
        <v>5.8886827983999996</v>
      </c>
      <c r="I15" s="30">
        <v>5.6357936701</v>
      </c>
    </row>
    <row r="16" spans="1:9" ht="15" x14ac:dyDescent="0.35">
      <c r="A16" s="31" t="s">
        <v>22</v>
      </c>
      <c r="B16" s="22" t="s">
        <v>23</v>
      </c>
      <c r="C16" s="21" t="s">
        <v>24</v>
      </c>
      <c r="D16" s="29" t="s">
        <v>17</v>
      </c>
      <c r="E16" s="32"/>
      <c r="F16" s="25">
        <v>3.5584493530000003</v>
      </c>
      <c r="G16" s="25">
        <v>3.4601635138</v>
      </c>
      <c r="H16" s="24">
        <v>3.3532035847000001</v>
      </c>
      <c r="I16" s="25">
        <v>3.2982643025000002</v>
      </c>
    </row>
    <row r="17" spans="1:9" ht="15" x14ac:dyDescent="0.35">
      <c r="A17" s="31" t="s">
        <v>25</v>
      </c>
      <c r="B17" s="22" t="s">
        <v>23</v>
      </c>
      <c r="C17" s="21" t="s">
        <v>26</v>
      </c>
      <c r="D17" s="29" t="s">
        <v>17</v>
      </c>
      <c r="E17" s="32"/>
      <c r="F17" s="25">
        <v>1.3407878659000001</v>
      </c>
      <c r="G17" s="25">
        <v>1.4356606159999998</v>
      </c>
      <c r="H17" s="24">
        <v>1.4889345948000001</v>
      </c>
      <c r="I17" s="25">
        <v>1.1987085944</v>
      </c>
    </row>
    <row r="18" spans="1:9" ht="15" x14ac:dyDescent="0.35">
      <c r="A18" s="33" t="s">
        <v>27</v>
      </c>
      <c r="B18" s="22" t="s">
        <v>23</v>
      </c>
      <c r="C18" s="21" t="s">
        <v>28</v>
      </c>
      <c r="D18" s="29" t="s">
        <v>17</v>
      </c>
      <c r="E18" s="32"/>
      <c r="F18" s="25">
        <v>0.97727466390000006</v>
      </c>
      <c r="G18" s="25">
        <v>0.97431207190000002</v>
      </c>
      <c r="H18" s="24">
        <v>1.0100378761</v>
      </c>
      <c r="I18" s="25">
        <v>1.1011298497999999</v>
      </c>
    </row>
    <row r="19" spans="1:9" ht="15" x14ac:dyDescent="0.35">
      <c r="A19" s="33" t="s">
        <v>29</v>
      </c>
      <c r="B19" s="27" t="s">
        <v>15</v>
      </c>
      <c r="C19" s="21" t="s">
        <v>30</v>
      </c>
      <c r="D19" s="29" t="s">
        <v>17</v>
      </c>
      <c r="E19" s="32"/>
      <c r="F19" s="25">
        <v>3.6302164199999876E-2</v>
      </c>
      <c r="G19" s="25">
        <v>3.7056350299999874E-2</v>
      </c>
      <c r="H19" s="24">
        <v>3.6506742799999436E-2</v>
      </c>
      <c r="I19" s="25">
        <v>3.7690923399999798E-2</v>
      </c>
    </row>
    <row r="20" spans="1:9" ht="15" x14ac:dyDescent="0.35">
      <c r="A20" s="34" t="s">
        <v>31</v>
      </c>
      <c r="B20" s="27" t="s">
        <v>15</v>
      </c>
      <c r="C20" s="21" t="s">
        <v>32</v>
      </c>
      <c r="D20" s="29" t="s">
        <v>17</v>
      </c>
      <c r="E20" s="32"/>
      <c r="F20" s="30">
        <v>6.1540709799999149E-2</v>
      </c>
      <c r="G20" s="30">
        <v>3.2332287500000056E-2</v>
      </c>
      <c r="H20" s="30">
        <v>3.0186400499999877E-2</v>
      </c>
      <c r="I20" s="30">
        <v>3.5368397000000051E-2</v>
      </c>
    </row>
    <row r="21" spans="1:9" ht="15" x14ac:dyDescent="0.35">
      <c r="A21" s="14" t="s">
        <v>33</v>
      </c>
      <c r="B21" s="15" t="s">
        <v>4</v>
      </c>
      <c r="C21" s="16" t="s">
        <v>34</v>
      </c>
      <c r="D21" s="17" t="s">
        <v>17</v>
      </c>
      <c r="E21" s="20">
        <v>0.84686331000000004</v>
      </c>
      <c r="F21" s="20">
        <v>0.69693089489999993</v>
      </c>
      <c r="G21" s="20">
        <v>0.65612197210000001</v>
      </c>
      <c r="H21" s="20">
        <v>0.70635388989999992</v>
      </c>
      <c r="I21" s="20">
        <v>0.59191772739999993</v>
      </c>
    </row>
    <row r="22" spans="1:9" ht="16.5" x14ac:dyDescent="0.35">
      <c r="A22" s="14" t="s">
        <v>35</v>
      </c>
      <c r="B22" s="15" t="s">
        <v>4</v>
      </c>
      <c r="C22" s="16" t="s">
        <v>36</v>
      </c>
      <c r="D22" s="17" t="s">
        <v>17</v>
      </c>
      <c r="E22" s="20">
        <v>0.91287979000000008</v>
      </c>
      <c r="F22" s="20">
        <v>0.80941152999999999</v>
      </c>
      <c r="G22" s="20">
        <v>0.70681411999999999</v>
      </c>
      <c r="H22" s="20">
        <v>0.75360024999999997</v>
      </c>
      <c r="I22" s="20">
        <v>0.69844671999999997</v>
      </c>
    </row>
    <row r="23" spans="1:9" ht="16.5" x14ac:dyDescent="0.35">
      <c r="A23" s="35" t="s">
        <v>37</v>
      </c>
      <c r="B23" s="22" t="s">
        <v>6</v>
      </c>
      <c r="C23" s="28" t="s">
        <v>38</v>
      </c>
      <c r="D23" s="29" t="s">
        <v>17</v>
      </c>
      <c r="E23" s="25">
        <v>0.97257338999999998</v>
      </c>
      <c r="F23" s="25">
        <v>1.0339608883</v>
      </c>
      <c r="G23" s="25">
        <v>0.97082113940000003</v>
      </c>
      <c r="H23" s="24">
        <v>0.91857162120000002</v>
      </c>
      <c r="I23" s="25">
        <v>1.0221439805000001</v>
      </c>
    </row>
    <row r="24" spans="1:9" ht="16.5" x14ac:dyDescent="0.35">
      <c r="A24" s="35" t="s">
        <v>39</v>
      </c>
      <c r="B24" s="22" t="s">
        <v>6</v>
      </c>
      <c r="C24" s="28" t="s">
        <v>40</v>
      </c>
      <c r="D24" s="29" t="s">
        <v>17</v>
      </c>
      <c r="E24" s="32"/>
      <c r="F24" s="25">
        <v>6.4444804568</v>
      </c>
      <c r="G24" s="25">
        <v>6.4197790823999998</v>
      </c>
      <c r="H24" s="24">
        <v>6.4603796930000001</v>
      </c>
      <c r="I24" s="25">
        <v>6.1082293077999994</v>
      </c>
    </row>
    <row r="25" spans="1:9" ht="16.5" x14ac:dyDescent="0.35">
      <c r="A25" s="36" t="s">
        <v>41</v>
      </c>
      <c r="B25" s="22" t="s">
        <v>6</v>
      </c>
      <c r="C25" s="28" t="s">
        <v>42</v>
      </c>
      <c r="D25" s="29" t="s">
        <v>17</v>
      </c>
      <c r="E25" s="25">
        <v>4.2259728799999996</v>
      </c>
      <c r="F25" s="25">
        <v>3.8314574947</v>
      </c>
      <c r="G25" s="25">
        <v>3.6870370652000002</v>
      </c>
      <c r="H25" s="24">
        <v>3.5658937747000001</v>
      </c>
      <c r="I25" s="25">
        <v>3.4847901449000003</v>
      </c>
    </row>
    <row r="26" spans="1:9" ht="16.5" x14ac:dyDescent="0.35">
      <c r="A26" s="36" t="s">
        <v>43</v>
      </c>
      <c r="B26" s="22" t="s">
        <v>6</v>
      </c>
      <c r="C26" s="28" t="s">
        <v>44</v>
      </c>
      <c r="D26" s="29" t="s">
        <v>17</v>
      </c>
      <c r="E26" s="32"/>
      <c r="F26" s="25">
        <v>1.4827111135</v>
      </c>
      <c r="G26" s="25">
        <v>1.5884193102999999</v>
      </c>
      <c r="H26" s="24">
        <v>1.6960346100000001</v>
      </c>
      <c r="I26" s="25">
        <v>1.4022199581999999</v>
      </c>
    </row>
    <row r="27" spans="1:9" ht="15" x14ac:dyDescent="0.35">
      <c r="A27" s="14" t="s">
        <v>45</v>
      </c>
      <c r="B27" s="15" t="s">
        <v>46</v>
      </c>
      <c r="C27" s="16" t="s">
        <v>47</v>
      </c>
      <c r="D27" s="17" t="s">
        <v>48</v>
      </c>
      <c r="E27" s="37">
        <v>62455643.918359362</v>
      </c>
      <c r="F27" s="38">
        <v>59288759.261988141</v>
      </c>
      <c r="G27" s="39">
        <f>G28+G31+G33+G40+G43+G46</f>
        <v>54368001.820931263</v>
      </c>
      <c r="H27" s="39">
        <f>H28+H31+H33+H40+H43+H46</f>
        <v>56812060</v>
      </c>
      <c r="I27" s="39">
        <f>I28+I31+I33+I40+I43+I46</f>
        <v>58811139</v>
      </c>
    </row>
    <row r="28" spans="1:9" ht="15" x14ac:dyDescent="0.35">
      <c r="A28" s="26" t="s">
        <v>49</v>
      </c>
      <c r="B28" s="27" t="s">
        <v>46</v>
      </c>
      <c r="C28" s="40" t="s">
        <v>50</v>
      </c>
      <c r="D28" s="41" t="s">
        <v>48</v>
      </c>
      <c r="E28" s="32"/>
      <c r="F28" s="42">
        <v>1987464.0305260902</v>
      </c>
      <c r="G28" s="43">
        <v>2110183.2515337798</v>
      </c>
      <c r="H28" s="43">
        <v>2081670</v>
      </c>
      <c r="I28" s="43">
        <v>2004138</v>
      </c>
    </row>
    <row r="29" spans="1:9" ht="15" x14ac:dyDescent="0.35">
      <c r="A29" s="36" t="s">
        <v>51</v>
      </c>
      <c r="B29" s="22" t="s">
        <v>52</v>
      </c>
      <c r="C29" s="28" t="s">
        <v>53</v>
      </c>
      <c r="D29" s="29" t="s">
        <v>48</v>
      </c>
      <c r="E29" s="44">
        <v>1644265.0121210003</v>
      </c>
      <c r="F29" s="45">
        <v>1555553.8908090002</v>
      </c>
      <c r="G29" s="46">
        <v>1667345.6638312801</v>
      </c>
      <c r="H29" s="46">
        <v>1635607</v>
      </c>
      <c r="I29" s="46">
        <v>1497662</v>
      </c>
    </row>
    <row r="30" spans="1:9" ht="15" x14ac:dyDescent="0.35">
      <c r="A30" s="36" t="s">
        <v>54</v>
      </c>
      <c r="B30" s="22" t="s">
        <v>52</v>
      </c>
      <c r="C30" s="28" t="s">
        <v>55</v>
      </c>
      <c r="D30" s="29" t="s">
        <v>48</v>
      </c>
      <c r="E30" s="32"/>
      <c r="F30" s="45">
        <v>431910.13971709</v>
      </c>
      <c r="G30" s="46">
        <v>442837.58770249598</v>
      </c>
      <c r="H30" s="46">
        <v>446063</v>
      </c>
      <c r="I30" s="46">
        <v>506477</v>
      </c>
    </row>
    <row r="31" spans="1:9" ht="15" x14ac:dyDescent="0.35">
      <c r="A31" s="26" t="s">
        <v>56</v>
      </c>
      <c r="B31" s="27" t="s">
        <v>46</v>
      </c>
      <c r="C31" s="40" t="s">
        <v>57</v>
      </c>
      <c r="D31" s="41" t="s">
        <v>48</v>
      </c>
      <c r="E31" s="32"/>
      <c r="F31" s="47"/>
      <c r="G31" s="43">
        <v>157150.29425000001</v>
      </c>
      <c r="H31" s="43">
        <v>17190</v>
      </c>
      <c r="I31" s="43">
        <v>14</v>
      </c>
    </row>
    <row r="32" spans="1:9" ht="15" x14ac:dyDescent="0.35">
      <c r="A32" s="26" t="s">
        <v>58</v>
      </c>
      <c r="B32" s="27" t="s">
        <v>46</v>
      </c>
      <c r="C32" s="40" t="s">
        <v>59</v>
      </c>
      <c r="D32" s="41" t="s">
        <v>48</v>
      </c>
      <c r="E32" s="32"/>
      <c r="F32" s="47"/>
      <c r="G32" s="47"/>
      <c r="H32" s="48"/>
      <c r="I32" s="48"/>
    </row>
    <row r="33" spans="1:9" ht="16.5" x14ac:dyDescent="0.35">
      <c r="A33" s="26" t="s">
        <v>60</v>
      </c>
      <c r="B33" s="27" t="s">
        <v>46</v>
      </c>
      <c r="C33" s="40" t="s">
        <v>61</v>
      </c>
      <c r="D33" s="41" t="s">
        <v>48</v>
      </c>
      <c r="E33" s="32"/>
      <c r="F33" s="47"/>
      <c r="G33" s="43">
        <v>333421</v>
      </c>
      <c r="H33" s="43">
        <v>326491</v>
      </c>
      <c r="I33" s="43">
        <v>218772</v>
      </c>
    </row>
    <row r="34" spans="1:9" ht="15" x14ac:dyDescent="0.35">
      <c r="A34" s="26" t="s">
        <v>62</v>
      </c>
      <c r="B34" s="27" t="s">
        <v>46</v>
      </c>
      <c r="C34" s="40" t="s">
        <v>63</v>
      </c>
      <c r="D34" s="41" t="s">
        <v>48</v>
      </c>
      <c r="E34" s="32"/>
      <c r="F34" s="47"/>
      <c r="G34" s="47"/>
      <c r="H34" s="48"/>
      <c r="I34" s="48"/>
    </row>
    <row r="35" spans="1:9" ht="15" x14ac:dyDescent="0.35">
      <c r="A35" s="26" t="s">
        <v>64</v>
      </c>
      <c r="B35" s="27" t="s">
        <v>46</v>
      </c>
      <c r="C35" s="40" t="s">
        <v>65</v>
      </c>
      <c r="D35" s="41" t="s">
        <v>48</v>
      </c>
      <c r="E35" s="49">
        <v>2668.2057200000004</v>
      </c>
      <c r="F35" s="42">
        <v>3206.4</v>
      </c>
      <c r="G35" s="47"/>
      <c r="H35" s="48"/>
      <c r="I35" s="48"/>
    </row>
    <row r="36" spans="1:9" ht="15" x14ac:dyDescent="0.35">
      <c r="A36" s="26" t="s">
        <v>66</v>
      </c>
      <c r="B36" s="27" t="s">
        <v>46</v>
      </c>
      <c r="C36" s="40" t="s">
        <v>67</v>
      </c>
      <c r="D36" s="41" t="s">
        <v>48</v>
      </c>
      <c r="E36" s="32"/>
      <c r="F36" s="47"/>
      <c r="G36" s="47"/>
      <c r="H36" s="48"/>
      <c r="I36" s="48"/>
    </row>
    <row r="37" spans="1:9" ht="15" x14ac:dyDescent="0.35">
      <c r="A37" s="26" t="s">
        <v>68</v>
      </c>
      <c r="B37" s="27" t="s">
        <v>46</v>
      </c>
      <c r="C37" s="40" t="s">
        <v>69</v>
      </c>
      <c r="D37" s="41" t="s">
        <v>48</v>
      </c>
      <c r="E37" s="32"/>
      <c r="F37" s="47"/>
      <c r="G37" s="47"/>
      <c r="H37" s="48"/>
      <c r="I37" s="48"/>
    </row>
    <row r="38" spans="1:9" ht="15" x14ac:dyDescent="0.35">
      <c r="A38" s="26" t="s">
        <v>70</v>
      </c>
      <c r="B38" s="27" t="s">
        <v>46</v>
      </c>
      <c r="C38" s="40" t="s">
        <v>71</v>
      </c>
      <c r="D38" s="41" t="s">
        <v>48</v>
      </c>
      <c r="E38" s="32"/>
      <c r="F38" s="47"/>
      <c r="G38" s="47"/>
      <c r="H38" s="48"/>
      <c r="I38" s="48"/>
    </row>
    <row r="39" spans="1:9" ht="15" x14ac:dyDescent="0.35">
      <c r="A39" s="26" t="s">
        <v>72</v>
      </c>
      <c r="B39" s="27" t="s">
        <v>46</v>
      </c>
      <c r="C39" s="40" t="s">
        <v>73</v>
      </c>
      <c r="D39" s="41" t="s">
        <v>48</v>
      </c>
      <c r="E39" s="32"/>
      <c r="F39" s="47"/>
      <c r="G39" s="47"/>
      <c r="H39" s="48"/>
      <c r="I39" s="48"/>
    </row>
    <row r="40" spans="1:9" ht="15" x14ac:dyDescent="0.35">
      <c r="A40" s="26" t="s">
        <v>74</v>
      </c>
      <c r="B40" s="27" t="s">
        <v>46</v>
      </c>
      <c r="C40" s="40" t="s">
        <v>75</v>
      </c>
      <c r="D40" s="41" t="s">
        <v>48</v>
      </c>
      <c r="E40" s="50"/>
      <c r="F40" s="42">
        <v>56699140.116046622</v>
      </c>
      <c r="G40" s="43">
        <v>50721689.922926776</v>
      </c>
      <c r="H40" s="43">
        <v>53297650</v>
      </c>
      <c r="I40" s="43">
        <v>55597335</v>
      </c>
    </row>
    <row r="41" spans="1:9" ht="15" x14ac:dyDescent="0.35">
      <c r="A41" s="36" t="s">
        <v>76</v>
      </c>
      <c r="B41" s="22" t="s">
        <v>52</v>
      </c>
      <c r="C41" s="28" t="s">
        <v>77</v>
      </c>
      <c r="D41" s="29" t="s">
        <v>48</v>
      </c>
      <c r="E41" s="44">
        <v>55425284.58792305</v>
      </c>
      <c r="F41" s="45">
        <v>52071667.018710889</v>
      </c>
      <c r="G41" s="46">
        <v>46242650.203881048</v>
      </c>
      <c r="H41" s="46">
        <v>49287432</v>
      </c>
      <c r="I41" s="46">
        <v>51590139</v>
      </c>
    </row>
    <row r="42" spans="1:9" ht="15" x14ac:dyDescent="0.35">
      <c r="A42" s="36" t="s">
        <v>78</v>
      </c>
      <c r="B42" s="22" t="s">
        <v>52</v>
      </c>
      <c r="C42" s="28" t="s">
        <v>79</v>
      </c>
      <c r="D42" s="29" t="s">
        <v>48</v>
      </c>
      <c r="E42" s="44">
        <v>5383426.1125953123</v>
      </c>
      <c r="F42" s="45">
        <v>4627473.0973357307</v>
      </c>
      <c r="G42" s="46">
        <v>4479039.7190457257</v>
      </c>
      <c r="H42" s="46">
        <v>4010218</v>
      </c>
      <c r="I42" s="46">
        <v>4007196</v>
      </c>
    </row>
    <row r="43" spans="1:9" ht="15" x14ac:dyDescent="0.35">
      <c r="A43" s="26" t="s">
        <v>80</v>
      </c>
      <c r="B43" s="27" t="s">
        <v>46</v>
      </c>
      <c r="C43" s="51" t="s">
        <v>81</v>
      </c>
      <c r="D43" s="41" t="s">
        <v>48</v>
      </c>
      <c r="E43" s="50"/>
      <c r="F43" s="42">
        <v>409283.50518493832</v>
      </c>
      <c r="G43" s="43">
        <v>721631.78932841728</v>
      </c>
      <c r="H43" s="43">
        <v>714529</v>
      </c>
      <c r="I43" s="43">
        <v>645073</v>
      </c>
    </row>
    <row r="44" spans="1:9" ht="15" x14ac:dyDescent="0.35">
      <c r="A44" s="26" t="s">
        <v>82</v>
      </c>
      <c r="B44" s="27" t="s">
        <v>46</v>
      </c>
      <c r="C44" s="40" t="s">
        <v>83</v>
      </c>
      <c r="D44" s="41" t="s">
        <v>48</v>
      </c>
      <c r="E44" s="32"/>
      <c r="F44" s="47"/>
      <c r="G44" s="47"/>
      <c r="H44" s="48"/>
      <c r="I44" s="48"/>
    </row>
    <row r="45" spans="1:9" ht="15" x14ac:dyDescent="0.35">
      <c r="A45" s="26" t="s">
        <v>84</v>
      </c>
      <c r="B45" s="27" t="s">
        <v>46</v>
      </c>
      <c r="C45" s="40" t="s">
        <v>85</v>
      </c>
      <c r="D45" s="41" t="s">
        <v>48</v>
      </c>
      <c r="E45" s="32"/>
      <c r="F45" s="47"/>
      <c r="G45" s="47"/>
      <c r="H45" s="48"/>
      <c r="I45" s="48"/>
    </row>
    <row r="46" spans="1:9" ht="16.5" x14ac:dyDescent="0.35">
      <c r="A46" s="26" t="s">
        <v>86</v>
      </c>
      <c r="B46" s="27" t="s">
        <v>46</v>
      </c>
      <c r="C46" s="40" t="s">
        <v>87</v>
      </c>
      <c r="D46" s="41" t="s">
        <v>48</v>
      </c>
      <c r="E46" s="50"/>
      <c r="F46" s="42">
        <v>189665.21023048405</v>
      </c>
      <c r="G46" s="43">
        <v>323925.56289229001</v>
      </c>
      <c r="H46" s="43">
        <v>374530</v>
      </c>
      <c r="I46" s="43">
        <v>345807</v>
      </c>
    </row>
    <row r="47" spans="1:9" ht="16.5" x14ac:dyDescent="0.35">
      <c r="A47" s="14" t="s">
        <v>88</v>
      </c>
      <c r="B47" s="17" t="s">
        <v>89</v>
      </c>
      <c r="C47" s="16" t="s">
        <v>90</v>
      </c>
      <c r="D47" s="52" t="s">
        <v>91</v>
      </c>
      <c r="E47" s="37">
        <v>3560</v>
      </c>
      <c r="F47" s="37">
        <v>2592.0100000000002</v>
      </c>
      <c r="G47" s="37">
        <v>2315.4300000000003</v>
      </c>
      <c r="H47" s="37">
        <v>2146.694</v>
      </c>
      <c r="I47" s="37">
        <f>'[4]Climate Change 2019-2022 ACTUAL'!H17+'[4]Climate Change 2019-2022 ACTUAL'!H18+'[4]Climate Change 2019-2022 ACTUAL'!H29</f>
        <v>1963.636</v>
      </c>
    </row>
    <row r="48" spans="1:9" x14ac:dyDescent="0.35">
      <c r="A48" s="53" t="s">
        <v>92</v>
      </c>
      <c r="B48" s="29" t="s">
        <v>93</v>
      </c>
      <c r="C48" s="54" t="s">
        <v>19</v>
      </c>
      <c r="D48" s="29" t="s">
        <v>91</v>
      </c>
      <c r="E48" s="32"/>
      <c r="F48" s="44">
        <v>2591.08</v>
      </c>
      <c r="G48" s="44">
        <v>2314.41</v>
      </c>
      <c r="H48" s="55">
        <v>2145.614</v>
      </c>
      <c r="I48" s="44">
        <f>'[4]Climate Change 2019-2022_br'!X19+'[4]Climate Change 2019-2022_br'!X20+'[4]Climate Change 2019-2022_br'!X31</f>
        <v>1963.0059999999999</v>
      </c>
    </row>
    <row r="49" spans="1:9" ht="16.5" x14ac:dyDescent="0.35">
      <c r="A49" s="53" t="s">
        <v>94</v>
      </c>
      <c r="B49" s="22" t="s">
        <v>95</v>
      </c>
      <c r="C49" s="53" t="s">
        <v>96</v>
      </c>
      <c r="D49" s="29" t="s">
        <v>48</v>
      </c>
      <c r="E49" s="32"/>
      <c r="F49" s="44">
        <v>64800.250000000007</v>
      </c>
      <c r="G49" s="44">
        <v>57885.750000000007</v>
      </c>
      <c r="H49" s="55">
        <v>53667.35</v>
      </c>
      <c r="I49" s="44">
        <f>I47*25</f>
        <v>49090.9</v>
      </c>
    </row>
    <row r="50" spans="1:9" ht="16.5" x14ac:dyDescent="0.35">
      <c r="A50" s="53" t="s">
        <v>97</v>
      </c>
      <c r="B50" s="22" t="s">
        <v>98</v>
      </c>
      <c r="C50" s="53"/>
      <c r="D50" s="29"/>
      <c r="E50" s="32"/>
      <c r="F50" s="32"/>
      <c r="G50" s="32"/>
      <c r="H50" s="32"/>
      <c r="I50" s="104">
        <f>(I47/'[4]Climate Change 2019-2022 ACTUAL'!$H$11)*100</f>
        <v>2.9578345551671135E-2</v>
      </c>
    </row>
    <row r="51" spans="1:9" ht="16.5" x14ac:dyDescent="0.35">
      <c r="A51" s="14" t="s">
        <v>99</v>
      </c>
      <c r="B51" s="15" t="s">
        <v>4</v>
      </c>
      <c r="C51" s="16" t="s">
        <v>100</v>
      </c>
      <c r="D51" s="17" t="s">
        <v>17</v>
      </c>
      <c r="E51" s="20">
        <v>7.1578563200000005</v>
      </c>
      <c r="F51" s="20">
        <v>6.6384293699999999</v>
      </c>
      <c r="G51" s="20">
        <v>6.7596343099999991</v>
      </c>
      <c r="H51" s="20">
        <v>6.7308515</v>
      </c>
      <c r="I51" s="20">
        <f>'[4]Climate Change 2019-2022 ACTUAL'!H16/1000000</f>
        <v>6.5896712199999996</v>
      </c>
    </row>
    <row r="52" spans="1:9" ht="16.5" x14ac:dyDescent="0.35">
      <c r="A52" s="35" t="s">
        <v>101</v>
      </c>
      <c r="B52" s="22" t="s">
        <v>6</v>
      </c>
      <c r="C52" s="28" t="s">
        <v>102</v>
      </c>
      <c r="D52" s="29" t="s">
        <v>17</v>
      </c>
      <c r="E52" s="25">
        <v>6.5958920000000001</v>
      </c>
      <c r="F52" s="25">
        <v>6.11</v>
      </c>
      <c r="G52" s="25">
        <v>6.0769252699999994</v>
      </c>
      <c r="H52" s="24">
        <v>6.0009649999999999</v>
      </c>
      <c r="I52" s="25">
        <f>'[4]Climate Change 2019-2022 ACTUAL'!H26/1000000</f>
        <v>5.7328030999999999</v>
      </c>
    </row>
    <row r="53" spans="1:9" ht="15" x14ac:dyDescent="0.35">
      <c r="A53" s="56" t="s">
        <v>92</v>
      </c>
      <c r="B53" s="22" t="s">
        <v>6</v>
      </c>
      <c r="C53" s="28" t="s">
        <v>103</v>
      </c>
      <c r="D53" s="29" t="s">
        <v>17</v>
      </c>
      <c r="E53" s="32"/>
      <c r="F53" s="25">
        <v>0.24</v>
      </c>
      <c r="G53" s="25">
        <v>0.22206400000000001</v>
      </c>
      <c r="H53" s="24">
        <v>0.19948120999999999</v>
      </c>
      <c r="I53" s="25">
        <f>'[4]Climate Change 2020-2022_verif '!F5/1000000</f>
        <v>0.17181399999999999</v>
      </c>
    </row>
    <row r="54" spans="1:9" ht="16.5" x14ac:dyDescent="0.35">
      <c r="A54" s="56" t="s">
        <v>104</v>
      </c>
      <c r="B54" s="22" t="s">
        <v>6</v>
      </c>
      <c r="C54" s="28" t="s">
        <v>105</v>
      </c>
      <c r="D54" s="29" t="s">
        <v>17</v>
      </c>
      <c r="E54" s="32"/>
      <c r="F54" s="25">
        <v>4.8899999999999997</v>
      </c>
      <c r="G54" s="25">
        <v>4.8805564400000003</v>
      </c>
      <c r="H54" s="24">
        <v>4.8026053099999997</v>
      </c>
      <c r="I54" s="25">
        <f>'[4]Climate Change 2020-2022_verif '!F7/1000000</f>
        <v>4.459886</v>
      </c>
    </row>
    <row r="55" spans="1:9" ht="15" x14ac:dyDescent="0.35">
      <c r="A55" s="56" t="s">
        <v>27</v>
      </c>
      <c r="B55" s="22" t="s">
        <v>6</v>
      </c>
      <c r="C55" s="28" t="s">
        <v>28</v>
      </c>
      <c r="D55" s="29" t="s">
        <v>17</v>
      </c>
      <c r="E55" s="32"/>
      <c r="F55" s="25">
        <v>0.97</v>
      </c>
      <c r="G55" s="25">
        <v>0.97430483000000001</v>
      </c>
      <c r="H55" s="24">
        <v>1.0100119999999999</v>
      </c>
      <c r="I55" s="25">
        <f>'[4]Climate Change 2020-2022_verif '!F8/1000000</f>
        <v>1.1011031</v>
      </c>
    </row>
    <row r="56" spans="1:9" s="1" customFormat="1" ht="16.5" x14ac:dyDescent="0.35">
      <c r="A56" s="14" t="s">
        <v>106</v>
      </c>
      <c r="B56" s="15"/>
      <c r="C56" s="16" t="s">
        <v>107</v>
      </c>
      <c r="D56" s="17" t="s">
        <v>48</v>
      </c>
      <c r="E56" s="57"/>
      <c r="F56" s="57"/>
      <c r="G56" s="57"/>
      <c r="H56" s="58"/>
      <c r="I56" s="57"/>
    </row>
    <row r="57" spans="1:9" s="1" customFormat="1" ht="15" x14ac:dyDescent="0.35">
      <c r="A57" s="59" t="s">
        <v>108</v>
      </c>
      <c r="B57" s="22" t="s">
        <v>6</v>
      </c>
      <c r="C57" s="28" t="s">
        <v>109</v>
      </c>
      <c r="D57" s="29" t="s">
        <v>48</v>
      </c>
      <c r="E57" s="25">
        <v>3.0733863299999999</v>
      </c>
      <c r="F57" s="25">
        <v>2.8486513100000002</v>
      </c>
      <c r="G57" s="25">
        <v>3.1205345099999997</v>
      </c>
      <c r="H57" s="60">
        <v>3.0946534199999998</v>
      </c>
      <c r="I57" s="60">
        <f>'[4]Climate Change 2019-2022_br'!F352/1000000</f>
        <v>2.8586146700000001</v>
      </c>
    </row>
    <row r="58" spans="1:9" s="1" customFormat="1" ht="15" x14ac:dyDescent="0.35">
      <c r="A58" s="59" t="s">
        <v>110</v>
      </c>
      <c r="B58" s="22" t="s">
        <v>6</v>
      </c>
      <c r="C58" s="28" t="s">
        <v>111</v>
      </c>
      <c r="D58" s="29" t="s">
        <v>48</v>
      </c>
      <c r="E58" s="25">
        <v>2.2286473600000001</v>
      </c>
      <c r="F58" s="25">
        <v>2.0738970399999999</v>
      </c>
      <c r="G58" s="25">
        <v>2.2030038300000001</v>
      </c>
      <c r="H58" s="60">
        <v>2.25318051</v>
      </c>
      <c r="I58" s="60">
        <f>'[4]Climate Change 2019-2022_br'!F362/1000000</f>
        <v>2.2838539500000001</v>
      </c>
    </row>
    <row r="59" spans="1:9" s="1" customFormat="1" ht="15" x14ac:dyDescent="0.35">
      <c r="A59" s="59" t="s">
        <v>112</v>
      </c>
      <c r="B59" s="22" t="s">
        <v>6</v>
      </c>
      <c r="C59" s="28" t="s">
        <v>113</v>
      </c>
      <c r="D59" s="29" t="s">
        <v>48</v>
      </c>
      <c r="E59" s="25">
        <v>1.8311052800000001</v>
      </c>
      <c r="F59" s="25">
        <v>1.51732077</v>
      </c>
      <c r="G59" s="25">
        <v>1.2685837799999999</v>
      </c>
      <c r="H59" s="60">
        <v>1.2185320100000001</v>
      </c>
      <c r="I59" s="60">
        <f>'[4]Climate Change 2019-2022_br'!F353/1000000</f>
        <v>1.2641866100000001</v>
      </c>
    </row>
    <row r="60" spans="1:9" s="1" customFormat="1" ht="15" x14ac:dyDescent="0.35">
      <c r="A60" s="59" t="s">
        <v>114</v>
      </c>
      <c r="B60" s="22" t="s">
        <v>6</v>
      </c>
      <c r="C60" s="28" t="s">
        <v>115</v>
      </c>
      <c r="D60" s="29" t="s">
        <v>48</v>
      </c>
      <c r="E60" s="25">
        <v>0.15900346000000101</v>
      </c>
      <c r="F60" s="25">
        <v>0.19856026000000002</v>
      </c>
      <c r="G60" s="25">
        <v>0.16751219999999994</v>
      </c>
      <c r="H60" s="60">
        <v>0.16448556000000014</v>
      </c>
      <c r="I60" s="60">
        <f>I51-I57-I58-I59</f>
        <v>0.18301598999999924</v>
      </c>
    </row>
    <row r="61" spans="1:9" s="1" customFormat="1" ht="16.5" x14ac:dyDescent="0.35">
      <c r="A61" s="14" t="s">
        <v>116</v>
      </c>
      <c r="B61" s="17" t="s">
        <v>117</v>
      </c>
      <c r="C61" s="16" t="s">
        <v>118</v>
      </c>
      <c r="D61" s="17" t="s">
        <v>48</v>
      </c>
      <c r="E61" s="57"/>
      <c r="F61" s="57"/>
      <c r="G61" s="57"/>
      <c r="H61" s="58"/>
      <c r="I61" s="57"/>
    </row>
    <row r="62" spans="1:9" s="1" customFormat="1" ht="15" x14ac:dyDescent="0.35">
      <c r="A62" s="59" t="s">
        <v>119</v>
      </c>
      <c r="B62" s="22" t="s">
        <v>95</v>
      </c>
      <c r="C62" s="28" t="s">
        <v>120</v>
      </c>
      <c r="D62" s="29" t="s">
        <v>48</v>
      </c>
      <c r="E62" s="44">
        <v>3992100.91</v>
      </c>
      <c r="F62" s="44">
        <v>3543395.49</v>
      </c>
      <c r="G62" s="44">
        <v>3460163.51</v>
      </c>
      <c r="H62" s="55">
        <v>3353203.58</v>
      </c>
      <c r="I62" s="44">
        <f>'[4]Climate Change 2019-2022_br'!M224</f>
        <v>3298264.3</v>
      </c>
    </row>
    <row r="63" spans="1:9" s="1" customFormat="1" ht="15" x14ac:dyDescent="0.35">
      <c r="A63" s="59" t="s">
        <v>121</v>
      </c>
      <c r="B63" s="22" t="s">
        <v>95</v>
      </c>
      <c r="C63" s="28" t="s">
        <v>122</v>
      </c>
      <c r="D63" s="29" t="s">
        <v>48</v>
      </c>
      <c r="E63" s="44">
        <v>1462742.4</v>
      </c>
      <c r="F63" s="44">
        <v>1340271.3999999999</v>
      </c>
      <c r="G63" s="44">
        <v>1435660.62</v>
      </c>
      <c r="H63" s="55">
        <v>1488934.59</v>
      </c>
      <c r="I63" s="44">
        <f>'[4]Climate Change 2019-2022_br'!N224</f>
        <v>1198708.5900000001</v>
      </c>
    </row>
    <row r="64" spans="1:9" s="1" customFormat="1" ht="15" x14ac:dyDescent="0.35">
      <c r="A64" s="59" t="s">
        <v>123</v>
      </c>
      <c r="B64" s="22" t="s">
        <v>95</v>
      </c>
      <c r="C64" s="28" t="s">
        <v>123</v>
      </c>
      <c r="D64" s="29" t="s">
        <v>48</v>
      </c>
      <c r="E64" s="44">
        <v>833769.05999999994</v>
      </c>
      <c r="F64" s="44">
        <v>647477.26</v>
      </c>
      <c r="G64" s="44">
        <v>825538.23</v>
      </c>
      <c r="H64" s="55">
        <v>812111.33</v>
      </c>
      <c r="I64" s="44">
        <f>'[4]Climate Change 2019-2022_br'!X18</f>
        <v>918524.9</v>
      </c>
    </row>
    <row r="65" spans="1:9" s="1" customFormat="1" ht="15" x14ac:dyDescent="0.35">
      <c r="A65" s="59" t="s">
        <v>124</v>
      </c>
      <c r="B65" s="22" t="s">
        <v>95</v>
      </c>
      <c r="C65" s="28" t="s">
        <v>125</v>
      </c>
      <c r="D65" s="29" t="s">
        <v>48</v>
      </c>
      <c r="E65" s="32"/>
      <c r="F65" s="32"/>
      <c r="G65" s="44">
        <v>974312.07</v>
      </c>
      <c r="H65" s="55">
        <v>1010037.88</v>
      </c>
      <c r="I65" s="44">
        <f>'[4]Climate Change 2019-2022_br'!BK86</f>
        <v>1101129.8500000001</v>
      </c>
    </row>
    <row r="66" spans="1:9" s="1" customFormat="1" ht="16.5" x14ac:dyDescent="0.35">
      <c r="A66" s="14" t="s">
        <v>126</v>
      </c>
      <c r="B66" s="61"/>
      <c r="C66" s="16" t="s">
        <v>127</v>
      </c>
      <c r="D66" s="62"/>
      <c r="E66" s="57"/>
      <c r="F66" s="57"/>
      <c r="G66" s="57"/>
      <c r="H66" s="58"/>
      <c r="I66" s="57"/>
    </row>
    <row r="67" spans="1:9" s="1" customFormat="1" ht="15" x14ac:dyDescent="0.35">
      <c r="A67" s="59" t="s">
        <v>128</v>
      </c>
      <c r="B67" s="22" t="s">
        <v>129</v>
      </c>
      <c r="C67" s="28" t="s">
        <v>120</v>
      </c>
      <c r="D67" s="22" t="s">
        <v>130</v>
      </c>
      <c r="E67" s="25">
        <v>38.07</v>
      </c>
      <c r="F67" s="63">
        <v>36.621761047077207</v>
      </c>
      <c r="G67" s="63">
        <v>27.638955002162536</v>
      </c>
      <c r="H67" s="64">
        <v>36.15</v>
      </c>
      <c r="I67" s="65">
        <f>[4]Intensity!E4</f>
        <v>33.697000000000003</v>
      </c>
    </row>
    <row r="68" spans="1:9" s="1" customFormat="1" ht="15" x14ac:dyDescent="0.35">
      <c r="A68" s="59" t="s">
        <v>121</v>
      </c>
      <c r="B68" s="22" t="s">
        <v>131</v>
      </c>
      <c r="C68" s="28" t="s">
        <v>122</v>
      </c>
      <c r="D68" s="22" t="s">
        <v>132</v>
      </c>
      <c r="E68" s="25">
        <v>0.97</v>
      </c>
      <c r="F68" s="63">
        <v>0.97845535718176546</v>
      </c>
      <c r="G68" s="63">
        <v>0.97976967757077149</v>
      </c>
      <c r="H68" s="64">
        <v>1.19</v>
      </c>
      <c r="I68" s="65">
        <f>[4]Intensity!E5</f>
        <v>0.77500000000000002</v>
      </c>
    </row>
    <row r="69" spans="1:9" x14ac:dyDescent="0.35">
      <c r="A69" s="66"/>
      <c r="B69" s="1"/>
      <c r="C69" s="2"/>
      <c r="D69" s="2"/>
      <c r="E69" s="66"/>
      <c r="F69" s="66"/>
      <c r="G69" s="66"/>
      <c r="H69" s="67"/>
      <c r="I69" s="66"/>
    </row>
    <row r="70" spans="1:9" x14ac:dyDescent="0.35">
      <c r="A70" s="10" t="s">
        <v>133</v>
      </c>
      <c r="B70" s="11" t="s">
        <v>2</v>
      </c>
      <c r="C70" s="12" t="s">
        <v>134</v>
      </c>
      <c r="D70" s="11" t="s">
        <v>13</v>
      </c>
      <c r="E70" s="13">
        <v>2018</v>
      </c>
      <c r="F70" s="13">
        <v>2019</v>
      </c>
      <c r="G70" s="13">
        <v>2020</v>
      </c>
      <c r="H70" s="13">
        <v>2021</v>
      </c>
      <c r="I70" s="13">
        <v>2022</v>
      </c>
    </row>
    <row r="71" spans="1:9" x14ac:dyDescent="0.35">
      <c r="A71" s="68" t="s">
        <v>135</v>
      </c>
      <c r="B71" s="69" t="s">
        <v>136</v>
      </c>
      <c r="C71" s="70" t="s">
        <v>137</v>
      </c>
      <c r="D71" s="52" t="s">
        <v>138</v>
      </c>
      <c r="E71" s="71">
        <v>100961463.6732</v>
      </c>
      <c r="F71" s="71">
        <v>93610423.340000004</v>
      </c>
      <c r="G71" s="71">
        <v>94078121.780000001</v>
      </c>
      <c r="H71" s="71">
        <v>92854511.629999995</v>
      </c>
      <c r="I71" s="71">
        <f>'[4]Climate Change 2019-2022 ACTUAL'!H34</f>
        <v>89336368.540000007</v>
      </c>
    </row>
    <row r="72" spans="1:9" x14ac:dyDescent="0.35">
      <c r="A72" s="72" t="s">
        <v>78</v>
      </c>
      <c r="B72" s="22" t="s">
        <v>136</v>
      </c>
      <c r="C72" s="73" t="s">
        <v>139</v>
      </c>
      <c r="D72" s="22" t="s">
        <v>138</v>
      </c>
      <c r="E72" s="44">
        <v>25781477.52</v>
      </c>
      <c r="F72" s="44">
        <v>25876616.829999998</v>
      </c>
      <c r="G72" s="44">
        <v>26561614.469999999</v>
      </c>
      <c r="H72" s="55">
        <v>25110582.220000003</v>
      </c>
      <c r="I72" s="44">
        <f>'[4]Climate Change 2019-2022 ACTUAL'!H30-'[4]Climate Change 2019-2022 ACTUAL'!H40</f>
        <v>21618121.790000003</v>
      </c>
    </row>
    <row r="73" spans="1:9" x14ac:dyDescent="0.35">
      <c r="A73" s="72" t="s">
        <v>140</v>
      </c>
      <c r="B73" s="22" t="s">
        <v>136</v>
      </c>
      <c r="C73" s="73" t="s">
        <v>141</v>
      </c>
      <c r="D73" s="22" t="s">
        <v>138</v>
      </c>
      <c r="E73" s="44">
        <v>75179986.153200001</v>
      </c>
      <c r="F73" s="44">
        <v>67733806.510000005</v>
      </c>
      <c r="G73" s="44">
        <v>67516507.310000002</v>
      </c>
      <c r="H73" s="55">
        <v>67743929.409999996</v>
      </c>
      <c r="I73" s="44">
        <f>'[4]Climate Change 2019-2022 ACTUAL'!H33</f>
        <v>65772447.530000001</v>
      </c>
    </row>
    <row r="74" spans="1:9" x14ac:dyDescent="0.35">
      <c r="A74" s="74" t="s">
        <v>142</v>
      </c>
      <c r="B74" s="69" t="s">
        <v>136</v>
      </c>
      <c r="C74" s="70" t="s">
        <v>143</v>
      </c>
      <c r="D74" s="52" t="s">
        <v>138</v>
      </c>
      <c r="E74" s="71">
        <v>11292444.120000001</v>
      </c>
      <c r="F74" s="71">
        <v>11005240.58</v>
      </c>
      <c r="G74" s="71">
        <v>11177223.16</v>
      </c>
      <c r="H74" s="71">
        <v>7919881.7300000004</v>
      </c>
      <c r="I74" s="71">
        <f>'[4]Climate Change 2019-2022 ACTUAL'!H43</f>
        <v>9104170.3499999996</v>
      </c>
    </row>
    <row r="75" spans="1:9" x14ac:dyDescent="0.35">
      <c r="A75" s="72" t="s">
        <v>144</v>
      </c>
      <c r="B75" s="22" t="s">
        <v>136</v>
      </c>
      <c r="C75" s="73" t="s">
        <v>145</v>
      </c>
      <c r="D75" s="22" t="s">
        <v>138</v>
      </c>
      <c r="E75" s="44">
        <v>8439855.4600000009</v>
      </c>
      <c r="F75" s="44">
        <v>8029958.7000000002</v>
      </c>
      <c r="G75" s="44">
        <v>8396823.8000000007</v>
      </c>
      <c r="H75" s="55">
        <v>6311991.5800000001</v>
      </c>
      <c r="I75" s="44">
        <f>'[4]Climate Change 2019-2022 ACTUAL'!H35</f>
        <v>7371675.9473000001</v>
      </c>
    </row>
    <row r="76" spans="1:9" x14ac:dyDescent="0.35">
      <c r="A76" s="72" t="s">
        <v>146</v>
      </c>
      <c r="B76" s="22" t="s">
        <v>136</v>
      </c>
      <c r="C76" s="73" t="s">
        <v>147</v>
      </c>
      <c r="D76" s="22" t="s">
        <v>138</v>
      </c>
      <c r="E76" s="44">
        <v>2852588.66</v>
      </c>
      <c r="F76" s="44">
        <v>2975281.89</v>
      </c>
      <c r="G76" s="44">
        <v>2780399.36</v>
      </c>
      <c r="H76" s="55">
        <v>1607890.15</v>
      </c>
      <c r="I76" s="44">
        <f>'[4]Climate Change 2019-2022 ACTUAL'!H36</f>
        <v>1732494.405</v>
      </c>
    </row>
    <row r="77" spans="1:9" x14ac:dyDescent="0.35">
      <c r="A77" s="74" t="s">
        <v>148</v>
      </c>
      <c r="B77" s="69" t="s">
        <v>136</v>
      </c>
      <c r="C77" s="70" t="s">
        <v>149</v>
      </c>
      <c r="D77" s="52" t="s">
        <v>138</v>
      </c>
      <c r="E77" s="71">
        <v>112253907.7932</v>
      </c>
      <c r="F77" s="71">
        <v>104615663.92</v>
      </c>
      <c r="G77" s="71">
        <v>105255344.94</v>
      </c>
      <c r="H77" s="71">
        <v>100775716.81</v>
      </c>
      <c r="I77" s="71">
        <f>'[4]Climate Change 2019-2022 ACTUAL'!H37</f>
        <v>98915177.030000001</v>
      </c>
    </row>
    <row r="78" spans="1:9" x14ac:dyDescent="0.35">
      <c r="A78" s="72" t="s">
        <v>150</v>
      </c>
      <c r="B78" s="22" t="s">
        <v>136</v>
      </c>
      <c r="C78" s="73" t="s">
        <v>151</v>
      </c>
      <c r="D78" s="22" t="s">
        <v>138</v>
      </c>
      <c r="E78" s="44">
        <v>9704168.8232000005</v>
      </c>
      <c r="F78" s="44">
        <v>10427371.41</v>
      </c>
      <c r="G78" s="44">
        <v>10030410.029999999</v>
      </c>
      <c r="H78" s="55">
        <v>9696758.0999999996</v>
      </c>
      <c r="I78" s="44">
        <f>'[4]Climate Change 2019-2022_br'!X39</f>
        <v>9746205.2799999993</v>
      </c>
    </row>
    <row r="79" spans="1:9" x14ac:dyDescent="0.35">
      <c r="A79" s="72" t="s">
        <v>152</v>
      </c>
      <c r="B79" s="22" t="s">
        <v>136</v>
      </c>
      <c r="C79" s="73" t="s">
        <v>153</v>
      </c>
      <c r="D79" s="22" t="s">
        <v>138</v>
      </c>
      <c r="E79" s="44">
        <v>57788472.219999999</v>
      </c>
      <c r="F79" s="44">
        <v>51815475.68</v>
      </c>
      <c r="G79" s="44">
        <v>50821757.93</v>
      </c>
      <c r="H79" s="55">
        <v>48742412.420000002</v>
      </c>
      <c r="I79" s="44">
        <f>'[4]Climate Change 2019-2022_br'!M245</f>
        <v>46473513.509999998</v>
      </c>
    </row>
    <row r="80" spans="1:9" x14ac:dyDescent="0.35">
      <c r="A80" s="72" t="s">
        <v>154</v>
      </c>
      <c r="B80" s="22" t="s">
        <v>136</v>
      </c>
      <c r="C80" s="73" t="s">
        <v>155</v>
      </c>
      <c r="D80" s="22" t="s">
        <v>138</v>
      </c>
      <c r="E80" s="44">
        <v>30615406.280000001</v>
      </c>
      <c r="F80" s="44">
        <v>28429241.129999999</v>
      </c>
      <c r="G80" s="44">
        <v>30002163</v>
      </c>
      <c r="H80" s="55">
        <v>28041059.32</v>
      </c>
      <c r="I80" s="44">
        <f>'[4]Climate Change 2019-2022_br'!N245</f>
        <v>23972956.800000001</v>
      </c>
    </row>
    <row r="81" spans="1:9" x14ac:dyDescent="0.35">
      <c r="A81" s="72" t="s">
        <v>31</v>
      </c>
      <c r="B81" s="22" t="s">
        <v>136</v>
      </c>
      <c r="C81" s="73" t="s">
        <v>156</v>
      </c>
      <c r="D81" s="22" t="s">
        <v>138</v>
      </c>
      <c r="E81" s="44">
        <v>14145860.469999999</v>
      </c>
      <c r="F81" s="75">
        <v>13943575.700000007</v>
      </c>
      <c r="G81" s="75">
        <v>14401013.979999997</v>
      </c>
      <c r="H81" s="76">
        <v>14295486.970000006</v>
      </c>
      <c r="I81" s="75">
        <f>I77-I78-I79-I80</f>
        <v>18722501.440000001</v>
      </c>
    </row>
    <row r="82" spans="1:9" x14ac:dyDescent="0.35">
      <c r="A82" s="68" t="s">
        <v>157</v>
      </c>
      <c r="B82" s="68"/>
      <c r="C82" s="70" t="s">
        <v>158</v>
      </c>
      <c r="D82" s="77"/>
      <c r="E82" s="78"/>
      <c r="F82" s="78"/>
      <c r="G82" s="78"/>
      <c r="H82" s="79"/>
      <c r="I82" s="78"/>
    </row>
    <row r="83" spans="1:9" x14ac:dyDescent="0.35">
      <c r="A83" s="72" t="s">
        <v>119</v>
      </c>
      <c r="B83" s="22" t="s">
        <v>159</v>
      </c>
      <c r="C83" s="73" t="s">
        <v>120</v>
      </c>
      <c r="D83" s="22" t="s">
        <v>160</v>
      </c>
      <c r="E83" s="44">
        <v>3669.6836560977786</v>
      </c>
      <c r="F83" s="44">
        <v>3548.3046709459863</v>
      </c>
      <c r="G83" s="46">
        <v>3723.2518397737676</v>
      </c>
      <c r="H83" s="80">
        <v>3660</v>
      </c>
      <c r="I83" s="46">
        <f>[4]Intensity!E11</f>
        <v>3610</v>
      </c>
    </row>
    <row r="84" spans="1:9" x14ac:dyDescent="0.35">
      <c r="A84" s="72" t="s">
        <v>121</v>
      </c>
      <c r="B84" s="22" t="s">
        <v>159</v>
      </c>
      <c r="C84" s="73" t="s">
        <v>122</v>
      </c>
      <c r="D84" s="22" t="s">
        <v>160</v>
      </c>
      <c r="E84" s="44">
        <v>10866.860637035626</v>
      </c>
      <c r="F84" s="44">
        <v>11086.459935548772</v>
      </c>
      <c r="G84" s="46">
        <v>10751.187521163671</v>
      </c>
      <c r="H84" s="80">
        <v>10550</v>
      </c>
      <c r="I84" s="46">
        <f>[4]Intensity!E12</f>
        <v>10920</v>
      </c>
    </row>
    <row r="85" spans="1:9" x14ac:dyDescent="0.35">
      <c r="A85" s="66"/>
      <c r="B85" s="1"/>
      <c r="C85" s="2"/>
      <c r="D85" s="2"/>
      <c r="E85" s="66"/>
      <c r="F85" s="66"/>
      <c r="G85" s="66"/>
      <c r="H85" s="67"/>
      <c r="I85" s="66"/>
    </row>
    <row r="86" spans="1:9" x14ac:dyDescent="0.35">
      <c r="A86" s="10" t="s">
        <v>161</v>
      </c>
      <c r="B86" s="11" t="s">
        <v>2</v>
      </c>
      <c r="C86" s="12" t="s">
        <v>162</v>
      </c>
      <c r="D86" s="11" t="s">
        <v>13</v>
      </c>
      <c r="E86" s="13">
        <v>2018</v>
      </c>
      <c r="F86" s="13">
        <v>2019</v>
      </c>
      <c r="G86" s="13">
        <v>2020</v>
      </c>
      <c r="H86" s="13">
        <v>2021</v>
      </c>
      <c r="I86" s="13">
        <v>2022</v>
      </c>
    </row>
    <row r="87" spans="1:9" x14ac:dyDescent="0.35">
      <c r="A87" s="68" t="s">
        <v>163</v>
      </c>
      <c r="B87" s="81" t="s">
        <v>89</v>
      </c>
      <c r="C87" s="70" t="s">
        <v>164</v>
      </c>
      <c r="D87" s="81" t="s">
        <v>91</v>
      </c>
      <c r="E87" s="71">
        <v>50448</v>
      </c>
      <c r="F87" s="82">
        <v>28734.6</v>
      </c>
      <c r="G87" s="82">
        <v>28423.54</v>
      </c>
      <c r="H87" s="82">
        <v>21753.23</v>
      </c>
      <c r="I87" s="82">
        <f>'[4]Climate Change 2019-2022_br'!X21</f>
        <v>26929.81</v>
      </c>
    </row>
    <row r="88" spans="1:9" x14ac:dyDescent="0.35">
      <c r="A88" s="83" t="s">
        <v>165</v>
      </c>
      <c r="B88" s="84" t="s">
        <v>89</v>
      </c>
      <c r="C88" s="85" t="s">
        <v>165</v>
      </c>
      <c r="D88" s="86" t="s">
        <v>91</v>
      </c>
      <c r="E88" s="44">
        <v>25149.27</v>
      </c>
      <c r="F88" s="46">
        <v>13862.07</v>
      </c>
      <c r="G88" s="44">
        <v>14291.95</v>
      </c>
      <c r="H88" s="55">
        <v>12898.3</v>
      </c>
      <c r="I88" s="44">
        <f>'[4]Climate Change 2019-2022_br'!R296</f>
        <v>15392.1</v>
      </c>
    </row>
    <row r="89" spans="1:9" x14ac:dyDescent="0.35">
      <c r="A89" s="83" t="s">
        <v>166</v>
      </c>
      <c r="B89" s="84" t="s">
        <v>89</v>
      </c>
      <c r="C89" s="85" t="s">
        <v>167</v>
      </c>
      <c r="D89" s="86" t="s">
        <v>91</v>
      </c>
      <c r="E89" s="44">
        <v>18013.23</v>
      </c>
      <c r="F89" s="46">
        <v>12074.66</v>
      </c>
      <c r="G89" s="46">
        <v>9980.86</v>
      </c>
      <c r="H89" s="46">
        <v>6296.4</v>
      </c>
      <c r="I89" s="46">
        <f>'[4]Climate Change 2019-2022_br'!S296</f>
        <v>6731.5</v>
      </c>
    </row>
    <row r="90" spans="1:9" x14ac:dyDescent="0.35">
      <c r="A90" s="83" t="s">
        <v>168</v>
      </c>
      <c r="B90" s="84" t="s">
        <v>89</v>
      </c>
      <c r="C90" s="85" t="s">
        <v>169</v>
      </c>
      <c r="D90" s="86" t="s">
        <v>91</v>
      </c>
      <c r="E90" s="44">
        <v>2041</v>
      </c>
      <c r="F90" s="46">
        <v>2205.38</v>
      </c>
      <c r="G90" s="44">
        <v>3827.8</v>
      </c>
      <c r="H90" s="55">
        <v>2359.42</v>
      </c>
      <c r="I90" s="44">
        <f>'[4]Climate Change 2019-2022_br'!T296</f>
        <v>4601.6099999999997</v>
      </c>
    </row>
    <row r="91" spans="1:9" x14ac:dyDescent="0.35">
      <c r="A91" s="83" t="s">
        <v>170</v>
      </c>
      <c r="B91" s="84" t="s">
        <v>89</v>
      </c>
      <c r="C91" s="85" t="s">
        <v>171</v>
      </c>
      <c r="D91" s="86" t="s">
        <v>91</v>
      </c>
      <c r="E91" s="44">
        <v>5244.49</v>
      </c>
      <c r="F91" s="46">
        <v>592.49</v>
      </c>
      <c r="G91" s="44">
        <v>322.93</v>
      </c>
      <c r="H91" s="55">
        <v>199.11</v>
      </c>
      <c r="I91" s="46">
        <f>'[4]Climate Change 2019-2022_br'!U296</f>
        <v>204.6</v>
      </c>
    </row>
    <row r="92" spans="1:9" x14ac:dyDescent="0.35">
      <c r="A92" s="83" t="s">
        <v>172</v>
      </c>
      <c r="B92" s="84" t="s">
        <v>89</v>
      </c>
      <c r="C92" s="85" t="s">
        <v>173</v>
      </c>
      <c r="D92" s="86" t="s">
        <v>91</v>
      </c>
      <c r="E92" s="32"/>
      <c r="F92" s="32"/>
      <c r="G92" s="32"/>
      <c r="H92" s="23"/>
      <c r="I92" s="32"/>
    </row>
    <row r="93" spans="1:9" ht="16.5" x14ac:dyDescent="0.35">
      <c r="A93" s="14" t="s">
        <v>174</v>
      </c>
      <c r="B93" s="81" t="s">
        <v>89</v>
      </c>
      <c r="C93" s="16" t="s">
        <v>175</v>
      </c>
      <c r="D93" s="81" t="s">
        <v>91</v>
      </c>
      <c r="E93" s="37">
        <v>141811.12</v>
      </c>
      <c r="F93" s="37">
        <v>68978.41</v>
      </c>
      <c r="G93" s="37">
        <v>83169.77</v>
      </c>
      <c r="H93" s="37">
        <v>58324.826000000001</v>
      </c>
      <c r="I93" s="37">
        <f>'[4]Climate Change 2019-2022_br'!X10</f>
        <v>73316.56</v>
      </c>
    </row>
    <row r="94" spans="1:9" x14ac:dyDescent="0.35">
      <c r="A94" s="83" t="s">
        <v>165</v>
      </c>
      <c r="B94" s="84" t="s">
        <v>89</v>
      </c>
      <c r="C94" s="85" t="s">
        <v>165</v>
      </c>
      <c r="D94" s="86" t="s">
        <v>91</v>
      </c>
      <c r="E94" s="44">
        <v>52291.89</v>
      </c>
      <c r="F94" s="44">
        <v>35005.4</v>
      </c>
      <c r="G94" s="44">
        <v>37904.400000000001</v>
      </c>
      <c r="H94" s="55">
        <v>33462.885999999999</v>
      </c>
      <c r="I94" s="44">
        <f>'[4]Climate Change 2019-2022_br'!R285</f>
        <v>40595.637999999999</v>
      </c>
    </row>
    <row r="95" spans="1:9" x14ac:dyDescent="0.35">
      <c r="A95" s="83" t="s">
        <v>166</v>
      </c>
      <c r="B95" s="84" t="s">
        <v>89</v>
      </c>
      <c r="C95" s="85" t="s">
        <v>167</v>
      </c>
      <c r="D95" s="86" t="s">
        <v>91</v>
      </c>
      <c r="E95" s="44">
        <v>83361.05</v>
      </c>
      <c r="F95" s="44">
        <v>27333</v>
      </c>
      <c r="G95" s="44">
        <v>35554.519999999997</v>
      </c>
      <c r="H95" s="55">
        <v>17373.09</v>
      </c>
      <c r="I95" s="44">
        <f>'[4]Climate Change 2019-2022_br'!S285</f>
        <v>16349.86</v>
      </c>
    </row>
    <row r="96" spans="1:9" x14ac:dyDescent="0.35">
      <c r="A96" s="72" t="s">
        <v>168</v>
      </c>
      <c r="B96" s="84" t="s">
        <v>89</v>
      </c>
      <c r="C96" s="85" t="s">
        <v>169</v>
      </c>
      <c r="D96" s="86" t="s">
        <v>91</v>
      </c>
      <c r="E96" s="44">
        <v>5536</v>
      </c>
      <c r="F96" s="44">
        <v>6047.52</v>
      </c>
      <c r="G96" s="44">
        <v>9151.0300000000007</v>
      </c>
      <c r="H96" s="55">
        <v>6949.53</v>
      </c>
      <c r="I96" s="44">
        <f>'[4]Climate Change 2019-2022_br'!T285</f>
        <v>15518.41</v>
      </c>
    </row>
    <row r="97" spans="1:9" x14ac:dyDescent="0.35">
      <c r="A97" s="72" t="s">
        <v>170</v>
      </c>
      <c r="B97" s="84" t="s">
        <v>89</v>
      </c>
      <c r="C97" s="85" t="s">
        <v>171</v>
      </c>
      <c r="D97" s="86" t="s">
        <v>91</v>
      </c>
      <c r="E97" s="44">
        <v>622.17999999999995</v>
      </c>
      <c r="F97" s="44">
        <v>592.49</v>
      </c>
      <c r="G97" s="44">
        <v>559.82000000000005</v>
      </c>
      <c r="H97" s="55">
        <v>539.32000000000005</v>
      </c>
      <c r="I97" s="44">
        <f>'[4]Climate Change 2019-2022_br'!U285</f>
        <v>852.65200000000004</v>
      </c>
    </row>
    <row r="98" spans="1:9" x14ac:dyDescent="0.35">
      <c r="A98" s="72" t="s">
        <v>172</v>
      </c>
      <c r="B98" s="84" t="s">
        <v>89</v>
      </c>
      <c r="C98" s="85" t="s">
        <v>173</v>
      </c>
      <c r="D98" s="86" t="s">
        <v>91</v>
      </c>
      <c r="E98" s="32"/>
      <c r="F98" s="32"/>
      <c r="G98" s="32"/>
      <c r="H98" s="23"/>
      <c r="I98" s="32"/>
    </row>
    <row r="99" spans="1:9" x14ac:dyDescent="0.35">
      <c r="A99" s="68" t="s">
        <v>176</v>
      </c>
      <c r="B99" s="81" t="s">
        <v>89</v>
      </c>
      <c r="C99" s="70" t="s">
        <v>177</v>
      </c>
      <c r="D99" s="81" t="s">
        <v>91</v>
      </c>
      <c r="E99" s="37">
        <v>56190.85</v>
      </c>
      <c r="F99" s="37">
        <v>69418.95</v>
      </c>
      <c r="G99" s="37">
        <v>43695.99</v>
      </c>
      <c r="H99" s="37">
        <v>40863.379999999997</v>
      </c>
      <c r="I99" s="37">
        <f>'[4]Climate Change 2019-2022_br'!Y22</f>
        <v>68185.350000000006</v>
      </c>
    </row>
    <row r="100" spans="1:9" x14ac:dyDescent="0.35">
      <c r="A100" s="72" t="s">
        <v>178</v>
      </c>
      <c r="B100" s="84" t="s">
        <v>89</v>
      </c>
      <c r="C100" s="73" t="s">
        <v>179</v>
      </c>
      <c r="D100" s="86" t="s">
        <v>91</v>
      </c>
      <c r="E100" s="44">
        <v>6956</v>
      </c>
      <c r="F100" s="44">
        <v>7550</v>
      </c>
      <c r="G100" s="44">
        <v>3378</v>
      </c>
      <c r="H100" s="55">
        <v>5400</v>
      </c>
      <c r="I100" s="44">
        <f>'[4]Climate Change 2019-2022_br'!Q158</f>
        <v>5462</v>
      </c>
    </row>
    <row r="101" spans="1:9" x14ac:dyDescent="0.35">
      <c r="A101" s="72" t="s">
        <v>180</v>
      </c>
      <c r="B101" s="84" t="s">
        <v>89</v>
      </c>
      <c r="C101" s="73" t="s">
        <v>181</v>
      </c>
      <c r="D101" s="86" t="s">
        <v>91</v>
      </c>
      <c r="E101" s="44">
        <v>11713</v>
      </c>
      <c r="F101" s="44">
        <v>16945.11</v>
      </c>
      <c r="G101" s="44">
        <v>10801.7</v>
      </c>
      <c r="H101" s="55">
        <v>11187.38</v>
      </c>
      <c r="I101" s="44">
        <f>'[4]Climate Change 2019-2022_br'!R158</f>
        <v>18766.310000000001</v>
      </c>
    </row>
    <row r="102" spans="1:9" x14ac:dyDescent="0.35">
      <c r="A102" s="72" t="s">
        <v>182</v>
      </c>
      <c r="B102" s="84" t="s">
        <v>89</v>
      </c>
      <c r="C102" s="73" t="s">
        <v>183</v>
      </c>
      <c r="D102" s="86" t="s">
        <v>91</v>
      </c>
      <c r="E102" s="44">
        <v>15248.2</v>
      </c>
      <c r="F102" s="44">
        <v>25277.41</v>
      </c>
      <c r="G102" s="44">
        <v>19379.88</v>
      </c>
      <c r="H102" s="55">
        <v>15438.27</v>
      </c>
      <c r="I102" s="44">
        <f>'[4]Climate Change 2019-2022_br'!T158</f>
        <v>34043.199999999997</v>
      </c>
    </row>
    <row r="103" spans="1:9" x14ac:dyDescent="0.35">
      <c r="A103" s="72" t="s">
        <v>184</v>
      </c>
      <c r="B103" s="84" t="s">
        <v>89</v>
      </c>
      <c r="C103" s="73" t="s">
        <v>185</v>
      </c>
      <c r="D103" s="86" t="s">
        <v>91</v>
      </c>
      <c r="E103" s="44">
        <v>22273.65</v>
      </c>
      <c r="F103" s="44">
        <v>19646.43</v>
      </c>
      <c r="G103" s="44">
        <v>10136.41</v>
      </c>
      <c r="H103" s="55">
        <v>8837.73</v>
      </c>
      <c r="I103" s="44">
        <f>'[4]Climate Change 2019-2022_br'!S158</f>
        <v>9913.84</v>
      </c>
    </row>
    <row r="104" spans="1:9" ht="16.5" x14ac:dyDescent="0.35">
      <c r="A104" s="14" t="s">
        <v>186</v>
      </c>
      <c r="B104" s="81" t="s">
        <v>89</v>
      </c>
      <c r="C104" s="16" t="s">
        <v>187</v>
      </c>
      <c r="D104" s="81" t="s">
        <v>91</v>
      </c>
      <c r="E104" s="37">
        <v>154053.26</v>
      </c>
      <c r="F104" s="37">
        <v>180517.27</v>
      </c>
      <c r="G104" s="37">
        <v>116566.45</v>
      </c>
      <c r="H104" s="37">
        <v>108070.16</v>
      </c>
      <c r="I104" s="37">
        <f>'[4]Climate Change 2019-2022_br'!Y10</f>
        <v>149883.45000000001</v>
      </c>
    </row>
    <row r="105" spans="1:9" x14ac:dyDescent="0.35">
      <c r="A105" s="72" t="s">
        <v>178</v>
      </c>
      <c r="B105" s="84" t="s">
        <v>89</v>
      </c>
      <c r="C105" s="73" t="s">
        <v>179</v>
      </c>
      <c r="D105" s="86" t="s">
        <v>91</v>
      </c>
      <c r="E105" s="44">
        <v>15544</v>
      </c>
      <c r="F105" s="44">
        <v>15158</v>
      </c>
      <c r="G105" s="44">
        <v>6586</v>
      </c>
      <c r="H105" s="55">
        <v>10634</v>
      </c>
      <c r="I105" s="44">
        <f>'[4]Climate Change 2019-2022_br'!Q146</f>
        <v>12456</v>
      </c>
    </row>
    <row r="106" spans="1:9" x14ac:dyDescent="0.35">
      <c r="A106" s="72" t="s">
        <v>180</v>
      </c>
      <c r="B106" s="84" t="s">
        <v>89</v>
      </c>
      <c r="C106" s="73" t="s">
        <v>181</v>
      </c>
      <c r="D106" s="86" t="s">
        <v>91</v>
      </c>
      <c r="E106" s="44">
        <v>40001</v>
      </c>
      <c r="F106" s="44">
        <v>56205</v>
      </c>
      <c r="G106" s="44">
        <v>37073</v>
      </c>
      <c r="H106" s="55">
        <v>38656</v>
      </c>
      <c r="I106" s="44">
        <f>'[4]Climate Change 2019-2022_br'!R146</f>
        <v>62155.55</v>
      </c>
    </row>
    <row r="107" spans="1:9" x14ac:dyDescent="0.35">
      <c r="A107" s="72" t="s">
        <v>182</v>
      </c>
      <c r="B107" s="84" t="s">
        <v>89</v>
      </c>
      <c r="C107" s="73" t="s">
        <v>183</v>
      </c>
      <c r="D107" s="86" t="s">
        <v>91</v>
      </c>
      <c r="E107" s="44">
        <v>30243.8</v>
      </c>
      <c r="F107" s="44">
        <v>49151.8</v>
      </c>
      <c r="G107" s="44">
        <v>40591.699999999997</v>
      </c>
      <c r="H107" s="55">
        <v>30075.599999999999</v>
      </c>
      <c r="I107" s="44">
        <f>'[4]Climate Change 2019-2022_br'!T146</f>
        <v>43072.4</v>
      </c>
    </row>
    <row r="108" spans="1:9" x14ac:dyDescent="0.35">
      <c r="A108" s="72" t="s">
        <v>184</v>
      </c>
      <c r="B108" s="84" t="s">
        <v>89</v>
      </c>
      <c r="C108" s="73" t="s">
        <v>185</v>
      </c>
      <c r="D108" s="86" t="s">
        <v>91</v>
      </c>
      <c r="E108" s="44">
        <v>68264.460000000006</v>
      </c>
      <c r="F108" s="44">
        <v>60002.47</v>
      </c>
      <c r="G108" s="44">
        <v>32315.75</v>
      </c>
      <c r="H108" s="55">
        <v>28704.36</v>
      </c>
      <c r="I108" s="44">
        <f>'[4]Climate Change 2019-2022_br'!S146</f>
        <v>32199.5</v>
      </c>
    </row>
    <row r="109" spans="1:9" s="1" customFormat="1" x14ac:dyDescent="0.35">
      <c r="A109" s="87"/>
      <c r="B109" s="87"/>
      <c r="C109" s="88"/>
      <c r="D109" s="88"/>
      <c r="E109" s="89"/>
      <c r="F109" s="89"/>
      <c r="G109" s="89"/>
      <c r="H109" s="89"/>
      <c r="I109" s="89"/>
    </row>
    <row r="110" spans="1:9" s="1" customFormat="1" x14ac:dyDescent="0.35">
      <c r="A110" s="90" t="s">
        <v>188</v>
      </c>
      <c r="B110" s="90"/>
      <c r="C110" s="91"/>
      <c r="D110" s="91"/>
      <c r="E110" s="5"/>
      <c r="F110" s="5"/>
      <c r="G110" s="5"/>
      <c r="H110" s="5"/>
      <c r="I110" s="5"/>
    </row>
    <row r="111" spans="1:9" s="66" customFormat="1" x14ac:dyDescent="0.35">
      <c r="A111" s="568" t="s">
        <v>189</v>
      </c>
      <c r="B111" s="568"/>
      <c r="C111" s="568"/>
      <c r="D111" s="568"/>
      <c r="E111" s="568"/>
      <c r="F111" s="92"/>
      <c r="G111" s="92"/>
      <c r="H111" s="93"/>
      <c r="I111" s="93"/>
    </row>
    <row r="112" spans="1:9" s="66" customFormat="1" x14ac:dyDescent="0.35">
      <c r="A112" s="94" t="s">
        <v>190</v>
      </c>
      <c r="B112" s="95"/>
      <c r="C112" s="96" t="s">
        <v>191</v>
      </c>
      <c r="D112" s="95"/>
      <c r="E112" s="97"/>
      <c r="F112" s="97"/>
      <c r="G112" s="97"/>
      <c r="H112" s="93"/>
      <c r="I112" s="93"/>
    </row>
    <row r="113" spans="1:9" s="66" customFormat="1" x14ac:dyDescent="0.35">
      <c r="A113" s="94" t="s">
        <v>192</v>
      </c>
      <c r="B113" s="98"/>
      <c r="C113" s="96" t="s">
        <v>193</v>
      </c>
      <c r="D113" s="98"/>
      <c r="E113" s="99"/>
      <c r="F113" s="99"/>
      <c r="G113" s="99"/>
      <c r="H113" s="99"/>
      <c r="I113" s="99"/>
    </row>
    <row r="114" spans="1:9" s="66" customFormat="1" ht="25.5" customHeight="1" x14ac:dyDescent="0.35">
      <c r="A114" s="569" t="s">
        <v>194</v>
      </c>
      <c r="B114" s="568"/>
      <c r="C114" s="568"/>
      <c r="D114" s="568"/>
      <c r="E114" s="568"/>
      <c r="F114" s="568"/>
      <c r="G114" s="568"/>
      <c r="H114" s="99"/>
      <c r="I114" s="99"/>
    </row>
    <row r="115" spans="1:9" s="1" customFormat="1" x14ac:dyDescent="0.35">
      <c r="A115" s="90" t="s">
        <v>195</v>
      </c>
      <c r="B115" s="90"/>
      <c r="C115" s="91"/>
      <c r="D115" s="91"/>
      <c r="E115" s="5"/>
      <c r="F115" s="5"/>
      <c r="G115" s="5"/>
      <c r="H115" s="5"/>
      <c r="I115" s="5"/>
    </row>
    <row r="116" spans="1:9" s="1" customFormat="1" ht="25.15" customHeight="1" x14ac:dyDescent="0.35">
      <c r="A116" s="567" t="s">
        <v>196</v>
      </c>
      <c r="B116" s="567"/>
      <c r="C116" s="567"/>
      <c r="D116" s="567"/>
      <c r="E116" s="567"/>
      <c r="F116" s="567"/>
      <c r="G116" s="567"/>
      <c r="H116" s="567"/>
      <c r="I116" s="100"/>
    </row>
    <row r="117" spans="1:9" s="1" customFormat="1" ht="25.15" customHeight="1" x14ac:dyDescent="0.35">
      <c r="A117" s="570" t="s">
        <v>197</v>
      </c>
      <c r="B117" s="570"/>
      <c r="C117" s="570"/>
      <c r="D117" s="570"/>
      <c r="E117" s="570"/>
      <c r="F117" s="570"/>
      <c r="G117" s="570"/>
      <c r="H117" s="570"/>
      <c r="I117" s="100"/>
    </row>
    <row r="118" spans="1:9" s="1" customFormat="1" ht="15" customHeight="1" x14ac:dyDescent="0.35">
      <c r="A118" s="570" t="s">
        <v>198</v>
      </c>
      <c r="B118" s="570"/>
      <c r="C118" s="570"/>
      <c r="D118" s="570"/>
      <c r="E118" s="570"/>
      <c r="F118" s="570"/>
      <c r="G118" s="570"/>
      <c r="H118" s="570"/>
      <c r="I118" s="100"/>
    </row>
    <row r="119" spans="1:9" s="1" customFormat="1" ht="104.5" customHeight="1" x14ac:dyDescent="0.35">
      <c r="A119" s="571" t="s">
        <v>199</v>
      </c>
      <c r="B119" s="571"/>
      <c r="C119" s="571"/>
      <c r="D119" s="571"/>
      <c r="E119" s="571"/>
      <c r="F119" s="571"/>
      <c r="G119" s="571"/>
      <c r="H119" s="571"/>
      <c r="I119" s="100"/>
    </row>
    <row r="120" spans="1:9" s="1" customFormat="1" ht="13.9" customHeight="1" x14ac:dyDescent="0.35">
      <c r="A120" s="567" t="s">
        <v>200</v>
      </c>
      <c r="B120" s="567"/>
      <c r="C120" s="567"/>
      <c r="D120" s="567"/>
      <c r="E120" s="567"/>
      <c r="F120" s="567"/>
      <c r="G120" s="567"/>
      <c r="H120" s="567"/>
      <c r="I120" s="101"/>
    </row>
    <row r="121" spans="1:9" s="1" customFormat="1" x14ac:dyDescent="0.35">
      <c r="C121" s="2"/>
      <c r="D121" s="2"/>
    </row>
    <row r="122" spans="1:9" s="1" customFormat="1" x14ac:dyDescent="0.35">
      <c r="C122" s="2"/>
      <c r="D122" s="2"/>
    </row>
    <row r="123" spans="1:9" s="1" customFormat="1" x14ac:dyDescent="0.35">
      <c r="C123" s="2"/>
      <c r="D123" s="2"/>
    </row>
    <row r="124" spans="1:9" s="1" customFormat="1" x14ac:dyDescent="0.35">
      <c r="C124" s="2"/>
      <c r="D124" s="2"/>
    </row>
    <row r="125" spans="1:9" s="1" customFormat="1" x14ac:dyDescent="0.35">
      <c r="C125" s="2"/>
      <c r="D125" s="2"/>
    </row>
    <row r="126" spans="1:9" s="1" customFormat="1" x14ac:dyDescent="0.35">
      <c r="C126" s="2"/>
      <c r="D126" s="2"/>
    </row>
    <row r="127" spans="1:9" s="1" customFormat="1" x14ac:dyDescent="0.35">
      <c r="C127" s="2"/>
      <c r="D127" s="2"/>
    </row>
    <row r="128" spans="1:9" s="1" customFormat="1" x14ac:dyDescent="0.35">
      <c r="C128" s="2"/>
      <c r="D128" s="2"/>
    </row>
    <row r="129" spans="3:4" s="1" customFormat="1" x14ac:dyDescent="0.35">
      <c r="C129" s="2"/>
      <c r="D129" s="2"/>
    </row>
    <row r="130" spans="3:4" s="1" customFormat="1" x14ac:dyDescent="0.35">
      <c r="C130" s="2"/>
      <c r="D130" s="2"/>
    </row>
    <row r="131" spans="3:4" s="1" customFormat="1" x14ac:dyDescent="0.35">
      <c r="C131" s="2"/>
      <c r="D131" s="2"/>
    </row>
    <row r="132" spans="3:4" s="1" customFormat="1" x14ac:dyDescent="0.35">
      <c r="C132" s="2"/>
      <c r="D132" s="2"/>
    </row>
    <row r="133" spans="3:4" s="1" customFormat="1" x14ac:dyDescent="0.35">
      <c r="C133" s="2"/>
      <c r="D133" s="2"/>
    </row>
  </sheetData>
  <mergeCells count="7">
    <mergeCell ref="A120:H120"/>
    <mergeCell ref="A111:E111"/>
    <mergeCell ref="A114:G114"/>
    <mergeCell ref="A116:H116"/>
    <mergeCell ref="A117:H117"/>
    <mergeCell ref="A118:H118"/>
    <mergeCell ref="A119:H1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5148C-09D2-4F4C-8FA7-5305A1EF49C3}">
  <sheetPr>
    <tabColor theme="9"/>
  </sheetPr>
  <dimension ref="A1:AK246"/>
  <sheetViews>
    <sheetView topLeftCell="A187" zoomScale="80" zoomScaleNormal="80" workbookViewId="0">
      <selection activeCell="I215" sqref="I215"/>
    </sheetView>
  </sheetViews>
  <sheetFormatPr defaultColWidth="0" defaultRowHeight="14.5" outlineLevelCol="1" x14ac:dyDescent="0.35"/>
  <cols>
    <col min="1" max="1" width="104.453125" style="102" customWidth="1"/>
    <col min="2" max="2" width="26.81640625" style="206" customWidth="1"/>
    <col min="3" max="3" width="100.1796875" style="206" hidden="1" customWidth="1" outlineLevel="1"/>
    <col min="4" max="4" width="18.81640625" style="206" hidden="1" customWidth="1" outlineLevel="1"/>
    <col min="5" max="5" width="14.7265625" style="102" customWidth="1" collapsed="1"/>
    <col min="6" max="9" width="14.7265625" style="102" customWidth="1"/>
    <col min="10" max="22" width="0" style="1" hidden="1" customWidth="1"/>
    <col min="23" max="37" width="0" style="102" hidden="1" customWidth="1"/>
    <col min="38" max="16384" width="9.1796875" style="102" hidden="1"/>
  </cols>
  <sheetData>
    <row r="1" spans="1:9" s="1" customFormat="1" x14ac:dyDescent="0.35">
      <c r="B1" s="89"/>
      <c r="C1" s="89"/>
      <c r="D1" s="89"/>
    </row>
    <row r="2" spans="1:9" x14ac:dyDescent="0.35">
      <c r="A2" s="105" t="s">
        <v>201</v>
      </c>
      <c r="B2" s="5"/>
      <c r="C2" s="106"/>
      <c r="D2" s="5"/>
      <c r="E2" s="5"/>
      <c r="F2" s="5"/>
      <c r="G2" s="5"/>
      <c r="H2" s="5"/>
      <c r="I2" s="5"/>
    </row>
    <row r="3" spans="1:9" x14ac:dyDescent="0.35">
      <c r="A3" s="6"/>
      <c r="B3" s="107"/>
      <c r="C3" s="108"/>
      <c r="D3" s="107"/>
      <c r="E3" s="8"/>
      <c r="F3" s="8"/>
      <c r="G3" s="8"/>
      <c r="H3" s="8"/>
      <c r="I3" s="8"/>
    </row>
    <row r="4" spans="1:9" x14ac:dyDescent="0.35">
      <c r="A4" s="109" t="s">
        <v>202</v>
      </c>
      <c r="B4" s="11" t="s">
        <v>2</v>
      </c>
      <c r="C4" s="110"/>
      <c r="D4" s="11"/>
      <c r="E4" s="111">
        <v>2018</v>
      </c>
      <c r="F4" s="111">
        <v>2019</v>
      </c>
      <c r="G4" s="111">
        <v>2020</v>
      </c>
      <c r="H4" s="111">
        <v>2021</v>
      </c>
      <c r="I4" s="111">
        <v>2022</v>
      </c>
    </row>
    <row r="5" spans="1:9" ht="16.5" x14ac:dyDescent="0.45">
      <c r="A5" s="61" t="s">
        <v>203</v>
      </c>
      <c r="B5" s="17" t="s">
        <v>89</v>
      </c>
      <c r="C5" s="112"/>
      <c r="D5" s="81"/>
      <c r="E5" s="113">
        <v>8131.08</v>
      </c>
      <c r="F5" s="113">
        <v>6367.23</v>
      </c>
      <c r="G5" s="113">
        <v>3834.54</v>
      </c>
      <c r="H5" s="113">
        <v>3409.01</v>
      </c>
      <c r="I5" s="113">
        <f>'[5]Enviro w.o. waste'!D5</f>
        <v>4642.97</v>
      </c>
    </row>
    <row r="6" spans="1:9" x14ac:dyDescent="0.35">
      <c r="A6" s="73" t="s">
        <v>204</v>
      </c>
      <c r="B6" s="22" t="s">
        <v>89</v>
      </c>
      <c r="C6" s="35"/>
      <c r="D6" s="86"/>
      <c r="E6" s="114">
        <v>7065</v>
      </c>
      <c r="F6" s="114">
        <v>4883.2700000000004</v>
      </c>
      <c r="G6" s="114">
        <v>2825.8</v>
      </c>
      <c r="H6" s="114">
        <v>2284.44</v>
      </c>
      <c r="I6" s="115">
        <f>'[5]air em BU'!F8</f>
        <v>3379.34</v>
      </c>
    </row>
    <row r="7" spans="1:9" ht="16.5" x14ac:dyDescent="0.35">
      <c r="A7" s="116" t="s">
        <v>205</v>
      </c>
      <c r="B7" s="22" t="s">
        <v>206</v>
      </c>
      <c r="C7" s="117"/>
      <c r="D7" s="22"/>
      <c r="E7" s="118">
        <v>0.35109465470539997</v>
      </c>
      <c r="F7" s="119">
        <v>0.26612991117650264</v>
      </c>
      <c r="G7" s="119">
        <v>0.15648712413110025</v>
      </c>
      <c r="H7" s="119">
        <v>0.13411009800000001</v>
      </c>
      <c r="I7" s="119">
        <f>[5]Intensity!I5</f>
        <v>0.20648679854704408</v>
      </c>
    </row>
    <row r="8" spans="1:9" x14ac:dyDescent="0.35">
      <c r="A8" s="73" t="s">
        <v>207</v>
      </c>
      <c r="B8" s="22" t="s">
        <v>89</v>
      </c>
      <c r="C8" s="35"/>
      <c r="D8" s="86"/>
      <c r="E8" s="120"/>
      <c r="F8" s="114">
        <v>94.6</v>
      </c>
      <c r="G8" s="114">
        <v>64.489999999999995</v>
      </c>
      <c r="H8" s="114">
        <v>52.12</v>
      </c>
      <c r="I8" s="115">
        <f>'[5]air em BU'!G8</f>
        <v>37.53</v>
      </c>
    </row>
    <row r="9" spans="1:9" x14ac:dyDescent="0.35">
      <c r="A9" s="73" t="s">
        <v>208</v>
      </c>
      <c r="B9" s="22" t="s">
        <v>89</v>
      </c>
      <c r="C9" s="35"/>
      <c r="D9" s="86"/>
      <c r="E9" s="120"/>
      <c r="F9" s="114">
        <v>299.61</v>
      </c>
      <c r="G9" s="114">
        <v>363.87</v>
      </c>
      <c r="H9" s="114">
        <v>366.85</v>
      </c>
      <c r="I9" s="115">
        <f>'[5]air em BU'!J32</f>
        <v>55.43</v>
      </c>
    </row>
    <row r="10" spans="1:9" ht="16.5" x14ac:dyDescent="0.45">
      <c r="A10" s="61" t="s">
        <v>209</v>
      </c>
      <c r="B10" s="17" t="s">
        <v>89</v>
      </c>
      <c r="C10" s="16"/>
      <c r="D10" s="81"/>
      <c r="E10" s="113">
        <v>6429.88</v>
      </c>
      <c r="F10" s="113">
        <v>5601.93</v>
      </c>
      <c r="G10" s="113">
        <v>6077.24</v>
      </c>
      <c r="H10" s="113">
        <v>5324.19</v>
      </c>
      <c r="I10" s="113">
        <f>'[5]Enviro w.o. waste'!D7</f>
        <v>5541.18</v>
      </c>
    </row>
    <row r="11" spans="1:9" x14ac:dyDescent="0.35">
      <c r="A11" s="73" t="s">
        <v>204</v>
      </c>
      <c r="B11" s="22" t="s">
        <v>89</v>
      </c>
      <c r="C11" s="35"/>
      <c r="D11" s="86"/>
      <c r="E11" s="114">
        <v>3589.11</v>
      </c>
      <c r="F11" s="114">
        <v>2896.35</v>
      </c>
      <c r="G11" s="114">
        <v>2682.24</v>
      </c>
      <c r="H11" s="114">
        <v>2511.06</v>
      </c>
      <c r="I11" s="115">
        <f>'[5]air em BU'!F10</f>
        <v>2350.6999999999998</v>
      </c>
    </row>
    <row r="12" spans="1:9" ht="16.5" x14ac:dyDescent="0.35">
      <c r="A12" s="116" t="s">
        <v>210</v>
      </c>
      <c r="B12" s="22" t="s">
        <v>206</v>
      </c>
      <c r="C12" s="117"/>
      <c r="D12" s="22"/>
      <c r="E12" s="118">
        <v>0.17838075594542879</v>
      </c>
      <c r="F12" s="119">
        <v>0.15781156340253938</v>
      </c>
      <c r="G12" s="119">
        <v>0.14673285979711581</v>
      </c>
      <c r="H12" s="119">
        <v>0.14741403</v>
      </c>
      <c r="I12" s="119">
        <f>[5]Intensity!I7</f>
        <v>0.14366690245164268</v>
      </c>
    </row>
    <row r="13" spans="1:9" x14ac:dyDescent="0.35">
      <c r="A13" s="73" t="s">
        <v>207</v>
      </c>
      <c r="B13" s="22" t="s">
        <v>89</v>
      </c>
      <c r="C13" s="35"/>
      <c r="D13" s="86"/>
      <c r="E13" s="120"/>
      <c r="F13" s="114">
        <v>909.42</v>
      </c>
      <c r="G13" s="114">
        <v>1235.8399999999999</v>
      </c>
      <c r="H13" s="114">
        <v>836.51</v>
      </c>
      <c r="I13" s="115">
        <f>'[5]air em BU'!G10</f>
        <v>841.74</v>
      </c>
    </row>
    <row r="14" spans="1:9" x14ac:dyDescent="0.35">
      <c r="A14" s="73" t="s">
        <v>208</v>
      </c>
      <c r="B14" s="22" t="s">
        <v>89</v>
      </c>
      <c r="C14" s="35"/>
      <c r="D14" s="86"/>
      <c r="E14" s="120"/>
      <c r="F14" s="114">
        <v>552.29</v>
      </c>
      <c r="G14" s="114">
        <v>761.56</v>
      </c>
      <c r="H14" s="114">
        <v>445.32</v>
      </c>
      <c r="I14" s="115">
        <f>'[5]air em BU'!J34</f>
        <v>612.21</v>
      </c>
    </row>
    <row r="15" spans="1:9" x14ac:dyDescent="0.35">
      <c r="A15" s="70" t="s">
        <v>211</v>
      </c>
      <c r="B15" s="17" t="s">
        <v>89</v>
      </c>
      <c r="C15" s="70"/>
      <c r="D15" s="81"/>
      <c r="E15" s="113">
        <v>6169.32</v>
      </c>
      <c r="F15" s="113">
        <v>7127.58</v>
      </c>
      <c r="G15" s="113">
        <v>7243.63</v>
      </c>
      <c r="H15" s="113">
        <v>8380.5300000000007</v>
      </c>
      <c r="I15" s="113">
        <f>'[5]Enviro w.o. waste'!D8</f>
        <v>7526.96</v>
      </c>
    </row>
    <row r="16" spans="1:9" x14ac:dyDescent="0.35">
      <c r="A16" s="73" t="s">
        <v>204</v>
      </c>
      <c r="B16" s="22" t="s">
        <v>89</v>
      </c>
      <c r="C16" s="35"/>
      <c r="D16" s="86"/>
      <c r="E16" s="120"/>
      <c r="F16" s="114">
        <v>2364.59</v>
      </c>
      <c r="G16" s="114">
        <v>2451</v>
      </c>
      <c r="H16" s="114">
        <v>2435.54</v>
      </c>
      <c r="I16" s="115">
        <f>'[5]air em BU'!F11</f>
        <v>2217.35</v>
      </c>
    </row>
    <row r="17" spans="1:9" x14ac:dyDescent="0.35">
      <c r="A17" s="73" t="s">
        <v>207</v>
      </c>
      <c r="B17" s="22" t="s">
        <v>89</v>
      </c>
      <c r="C17" s="35"/>
      <c r="D17" s="86"/>
      <c r="E17" s="120"/>
      <c r="F17" s="114">
        <v>184.86</v>
      </c>
      <c r="G17" s="114">
        <v>149.22999999999999</v>
      </c>
      <c r="H17" s="114">
        <v>206.28</v>
      </c>
      <c r="I17" s="115">
        <f>'[5]air em BU'!G11</f>
        <v>170.9</v>
      </c>
    </row>
    <row r="18" spans="1:9" x14ac:dyDescent="0.35">
      <c r="A18" s="73" t="s">
        <v>208</v>
      </c>
      <c r="B18" s="22" t="s">
        <v>89</v>
      </c>
      <c r="C18" s="35"/>
      <c r="D18" s="86"/>
      <c r="E18" s="120"/>
      <c r="F18" s="114">
        <v>3630.59</v>
      </c>
      <c r="G18" s="114">
        <v>3627.91</v>
      </c>
      <c r="H18" s="114">
        <v>4597.75</v>
      </c>
      <c r="I18" s="115">
        <f>'[5]air em BU'!J35</f>
        <v>3894.14</v>
      </c>
    </row>
    <row r="19" spans="1:9" x14ac:dyDescent="0.35">
      <c r="A19" s="70" t="s">
        <v>212</v>
      </c>
      <c r="B19" s="17" t="s">
        <v>89</v>
      </c>
      <c r="C19" s="70"/>
      <c r="D19" s="81"/>
      <c r="E19" s="113">
        <v>1475.96</v>
      </c>
      <c r="F19" s="113">
        <v>1418.49</v>
      </c>
      <c r="G19" s="113">
        <v>1876.36</v>
      </c>
      <c r="H19" s="113">
        <v>2191.91</v>
      </c>
      <c r="I19" s="113">
        <f>'[5]Enviro w.o. waste'!D10</f>
        <v>1608.47</v>
      </c>
    </row>
    <row r="20" spans="1:9" x14ac:dyDescent="0.35">
      <c r="A20" s="73" t="s">
        <v>204</v>
      </c>
      <c r="B20" s="22" t="s">
        <v>89</v>
      </c>
      <c r="C20" s="35"/>
      <c r="D20" s="86"/>
      <c r="E20" s="120"/>
      <c r="F20" s="114">
        <v>769.76</v>
      </c>
      <c r="G20" s="114">
        <v>900.18</v>
      </c>
      <c r="H20" s="114">
        <v>785.83</v>
      </c>
      <c r="I20" s="115">
        <f>'[5]air em BU'!F13</f>
        <v>663.02</v>
      </c>
    </row>
    <row r="21" spans="1:9" x14ac:dyDescent="0.35">
      <c r="A21" s="73" t="s">
        <v>207</v>
      </c>
      <c r="B21" s="22" t="s">
        <v>89</v>
      </c>
      <c r="C21" s="35"/>
      <c r="D21" s="86"/>
      <c r="E21" s="120"/>
      <c r="F21" s="114">
        <v>104.37</v>
      </c>
      <c r="G21" s="121">
        <v>412.21</v>
      </c>
      <c r="H21" s="121">
        <v>503.93</v>
      </c>
      <c r="I21" s="121">
        <f>'[5]air em BU'!G13</f>
        <v>308.64999999999998</v>
      </c>
    </row>
    <row r="22" spans="1:9" x14ac:dyDescent="0.35">
      <c r="A22" s="73" t="s">
        <v>208</v>
      </c>
      <c r="B22" s="22" t="s">
        <v>89</v>
      </c>
      <c r="C22" s="35"/>
      <c r="D22" s="86"/>
      <c r="E22" s="120"/>
      <c r="F22" s="114">
        <v>473.62</v>
      </c>
      <c r="G22" s="114">
        <v>512.16999999999996</v>
      </c>
      <c r="H22" s="114">
        <v>852.2</v>
      </c>
      <c r="I22" s="115">
        <f>'[5]air em BU'!J37</f>
        <v>574.94000000000005</v>
      </c>
    </row>
    <row r="23" spans="1:9" x14ac:dyDescent="0.35">
      <c r="A23" s="70" t="s">
        <v>213</v>
      </c>
      <c r="B23" s="17" t="s">
        <v>89</v>
      </c>
      <c r="C23" s="70"/>
      <c r="D23" s="81"/>
      <c r="E23" s="113">
        <v>344.89</v>
      </c>
      <c r="F23" s="113">
        <v>286.58999999999997</v>
      </c>
      <c r="G23" s="113">
        <v>213.29</v>
      </c>
      <c r="H23" s="113">
        <v>281.39999999999998</v>
      </c>
      <c r="I23" s="113">
        <f>'[5]Enviro w.o. waste'!D9</f>
        <v>303.8</v>
      </c>
    </row>
    <row r="24" spans="1:9" x14ac:dyDescent="0.35">
      <c r="A24" s="73" t="s">
        <v>204</v>
      </c>
      <c r="B24" s="22" t="s">
        <v>89</v>
      </c>
      <c r="C24" s="35"/>
      <c r="D24" s="86"/>
      <c r="E24" s="120"/>
      <c r="F24" s="114">
        <v>186.61</v>
      </c>
      <c r="G24" s="114">
        <v>131.01</v>
      </c>
      <c r="H24" s="114">
        <v>179.05</v>
      </c>
      <c r="I24" s="115">
        <f>'[5]air em BU'!F12</f>
        <v>212.48</v>
      </c>
    </row>
    <row r="25" spans="1:9" x14ac:dyDescent="0.35">
      <c r="A25" s="73" t="s">
        <v>207</v>
      </c>
      <c r="B25" s="22" t="s">
        <v>89</v>
      </c>
      <c r="C25" s="35"/>
      <c r="D25" s="86"/>
      <c r="E25" s="120"/>
      <c r="F25" s="114">
        <v>13.96</v>
      </c>
      <c r="G25" s="114">
        <v>16.14</v>
      </c>
      <c r="H25" s="114">
        <v>26.92</v>
      </c>
      <c r="I25" s="115">
        <f>'[5]air em BU'!G12</f>
        <v>21.03</v>
      </c>
    </row>
    <row r="26" spans="1:9" x14ac:dyDescent="0.35">
      <c r="A26" s="73" t="s">
        <v>208</v>
      </c>
      <c r="B26" s="22" t="s">
        <v>89</v>
      </c>
      <c r="C26" s="35"/>
      <c r="D26" s="86"/>
      <c r="E26" s="120"/>
      <c r="F26" s="114">
        <v>21.49</v>
      </c>
      <c r="G26" s="114">
        <v>23.26</v>
      </c>
      <c r="H26" s="114">
        <v>23.27</v>
      </c>
      <c r="I26" s="115">
        <f>'[5]air em BU'!J36</f>
        <v>2.21</v>
      </c>
    </row>
    <row r="27" spans="1:9" x14ac:dyDescent="0.35">
      <c r="A27" s="122"/>
      <c r="B27" s="123"/>
      <c r="C27" s="124"/>
      <c r="D27" s="123"/>
      <c r="E27" s="125"/>
      <c r="F27" s="125"/>
      <c r="G27" s="125"/>
      <c r="H27" s="125"/>
      <c r="I27" s="126"/>
    </row>
    <row r="28" spans="1:9" x14ac:dyDescent="0.35">
      <c r="A28" s="109" t="s">
        <v>214</v>
      </c>
      <c r="B28" s="11" t="s">
        <v>215</v>
      </c>
      <c r="C28" s="127"/>
      <c r="D28" s="11"/>
      <c r="E28" s="111">
        <v>2018</v>
      </c>
      <c r="F28" s="111">
        <v>2019</v>
      </c>
      <c r="G28" s="111">
        <v>2020</v>
      </c>
      <c r="H28" s="111">
        <v>2021</v>
      </c>
      <c r="I28" s="111">
        <v>2022</v>
      </c>
    </row>
    <row r="29" spans="1:9" ht="15" x14ac:dyDescent="0.35">
      <c r="A29" s="68" t="s">
        <v>216</v>
      </c>
      <c r="B29" s="128" t="s">
        <v>217</v>
      </c>
      <c r="C29" s="68"/>
      <c r="D29" s="128"/>
      <c r="E29" s="129">
        <v>98220.384000000005</v>
      </c>
      <c r="F29" s="129">
        <v>87551.12</v>
      </c>
      <c r="G29" s="129">
        <v>94393.368000000002</v>
      </c>
      <c r="H29" s="129">
        <v>92391.963000000003</v>
      </c>
      <c r="I29" s="129">
        <f>'[5]Enviro w.o. waste'!D18/1000</f>
        <v>88555.752999999997</v>
      </c>
    </row>
    <row r="30" spans="1:9" ht="15" x14ac:dyDescent="0.35">
      <c r="A30" s="130" t="s">
        <v>218</v>
      </c>
      <c r="B30" s="131" t="s">
        <v>219</v>
      </c>
      <c r="C30" s="132"/>
      <c r="D30" s="133"/>
      <c r="E30" s="134">
        <v>72627.391799999998</v>
      </c>
      <c r="F30" s="134">
        <v>74527.616479999997</v>
      </c>
      <c r="G30" s="134">
        <v>73064.939599999998</v>
      </c>
      <c r="H30" s="134">
        <v>74177.389459999991</v>
      </c>
      <c r="I30" s="135">
        <f>'[5]Enviro w.o. waste'!D22/1000</f>
        <v>69952.461569999999</v>
      </c>
    </row>
    <row r="31" spans="1:9" ht="15" x14ac:dyDescent="0.35">
      <c r="A31" s="136" t="s">
        <v>220</v>
      </c>
      <c r="B31" s="137" t="s">
        <v>221</v>
      </c>
      <c r="C31" s="138"/>
      <c r="D31" s="139"/>
      <c r="E31" s="114">
        <v>14906.642</v>
      </c>
      <c r="F31" s="114">
        <v>14878.212</v>
      </c>
      <c r="G31" s="114">
        <v>16783.952000000001</v>
      </c>
      <c r="H31" s="114">
        <v>18001.316999999999</v>
      </c>
      <c r="I31" s="115">
        <f>'[5]Enviro w.o. waste'!D16/1000</f>
        <v>17792.929</v>
      </c>
    </row>
    <row r="32" spans="1:9" ht="15" x14ac:dyDescent="0.35">
      <c r="A32" s="136" t="s">
        <v>222</v>
      </c>
      <c r="B32" s="137" t="s">
        <v>221</v>
      </c>
      <c r="C32" s="138"/>
      <c r="D32" s="139"/>
      <c r="E32" s="114">
        <v>46078.298999999999</v>
      </c>
      <c r="F32" s="114">
        <v>46149.667999999998</v>
      </c>
      <c r="G32" s="114">
        <v>42161</v>
      </c>
      <c r="H32" s="114">
        <v>40147.446000000004</v>
      </c>
      <c r="I32" s="115">
        <f>'[5]Enviro w.o. waste'!D12/1000</f>
        <v>35897.491000000002</v>
      </c>
    </row>
    <row r="33" spans="1:9" ht="15" x14ac:dyDescent="0.35">
      <c r="A33" s="136" t="s">
        <v>223</v>
      </c>
      <c r="B33" s="137" t="s">
        <v>221</v>
      </c>
      <c r="C33" s="138"/>
      <c r="D33" s="139"/>
      <c r="E33" s="114">
        <v>11077.046</v>
      </c>
      <c r="F33" s="114">
        <v>13141.653</v>
      </c>
      <c r="G33" s="114">
        <v>14536.662</v>
      </c>
      <c r="H33" s="114">
        <v>13747.75</v>
      </c>
      <c r="I33" s="115">
        <f>'[5]Enviro w.o. waste'!B13/1000</f>
        <v>15301.391</v>
      </c>
    </row>
    <row r="34" spans="1:9" ht="15" x14ac:dyDescent="0.35">
      <c r="A34" s="136" t="s">
        <v>224</v>
      </c>
      <c r="B34" s="137" t="s">
        <v>221</v>
      </c>
      <c r="C34" s="138"/>
      <c r="D34" s="139"/>
      <c r="E34" s="140">
        <v>10.262</v>
      </c>
      <c r="F34" s="140">
        <v>8.7609999999999992</v>
      </c>
      <c r="G34" s="140">
        <v>13.704000000000001</v>
      </c>
      <c r="H34" s="140">
        <v>363.113</v>
      </c>
      <c r="I34" s="141">
        <f>'[5]Enviro w.o. waste'!D14/1000</f>
        <v>209.452</v>
      </c>
    </row>
    <row r="35" spans="1:9" ht="15" x14ac:dyDescent="0.35">
      <c r="A35" s="136" t="s">
        <v>225</v>
      </c>
      <c r="B35" s="137" t="s">
        <v>221</v>
      </c>
      <c r="C35" s="138"/>
      <c r="D35" s="139"/>
      <c r="E35" s="140">
        <v>0</v>
      </c>
      <c r="F35" s="140">
        <v>0</v>
      </c>
      <c r="G35" s="140">
        <v>0</v>
      </c>
      <c r="H35" s="140">
        <v>0</v>
      </c>
      <c r="I35" s="142">
        <f>'[5]Enviro w.o. waste'!D15/1000</f>
        <v>19.295000000000002</v>
      </c>
    </row>
    <row r="36" spans="1:9" ht="15" x14ac:dyDescent="0.35">
      <c r="A36" s="136" t="s">
        <v>226</v>
      </c>
      <c r="B36" s="137" t="s">
        <v>221</v>
      </c>
      <c r="C36" s="138"/>
      <c r="D36" s="139"/>
      <c r="E36" s="140">
        <v>555.14326000000005</v>
      </c>
      <c r="F36" s="140">
        <v>349.32233000000002</v>
      </c>
      <c r="G36" s="140">
        <v>358.53399999999999</v>
      </c>
      <c r="H36" s="140">
        <v>364.12200000000001</v>
      </c>
      <c r="I36" s="141">
        <f>'[5]Enviro w.o. waste'!D21/1000</f>
        <v>351.59273999999999</v>
      </c>
    </row>
    <row r="37" spans="1:9" ht="16.5" x14ac:dyDescent="0.35">
      <c r="A37" s="130" t="s">
        <v>227</v>
      </c>
      <c r="B37" s="131" t="s">
        <v>219</v>
      </c>
      <c r="C37" s="132"/>
      <c r="D37" s="133"/>
      <c r="E37" s="134">
        <v>25592.991999999998</v>
      </c>
      <c r="F37" s="134">
        <v>13023.504000000001</v>
      </c>
      <c r="G37" s="143">
        <v>21328.428</v>
      </c>
      <c r="H37" s="143">
        <v>18214.574000000001</v>
      </c>
      <c r="I37" s="143">
        <f>'[5]Enviro w.o. waste'!D17/1000</f>
        <v>18603.291000000001</v>
      </c>
    </row>
    <row r="38" spans="1:9" x14ac:dyDescent="0.35">
      <c r="A38" s="68" t="s">
        <v>228</v>
      </c>
      <c r="B38" s="128"/>
      <c r="C38" s="68"/>
      <c r="D38" s="128"/>
      <c r="E38" s="144"/>
      <c r="F38" s="144"/>
      <c r="G38" s="144"/>
      <c r="H38" s="144"/>
      <c r="I38" s="145"/>
    </row>
    <row r="39" spans="1:9" ht="15" x14ac:dyDescent="0.35">
      <c r="A39" s="73" t="s">
        <v>123</v>
      </c>
      <c r="B39" s="137" t="s">
        <v>221</v>
      </c>
      <c r="C39" s="73"/>
      <c r="D39" s="139"/>
      <c r="E39" s="114">
        <v>2094.8440000000001</v>
      </c>
      <c r="F39" s="114">
        <v>2206.1460000000002</v>
      </c>
      <c r="G39" s="121">
        <v>4492.9489999999996</v>
      </c>
      <c r="H39" s="121">
        <v>4444.72</v>
      </c>
      <c r="I39" s="121">
        <f>'[5]Water breakdowns'!F78/1000</f>
        <v>4480.415</v>
      </c>
    </row>
    <row r="40" spans="1:9" ht="15" x14ac:dyDescent="0.35">
      <c r="A40" s="73" t="s">
        <v>119</v>
      </c>
      <c r="B40" s="137" t="s">
        <v>221</v>
      </c>
      <c r="C40" s="73"/>
      <c r="D40" s="139"/>
      <c r="E40" s="114">
        <v>70637.751999999993</v>
      </c>
      <c r="F40" s="114">
        <v>58361.682000000001</v>
      </c>
      <c r="G40" s="121">
        <v>66163.095000000001</v>
      </c>
      <c r="H40" s="121">
        <v>63445.033000000003</v>
      </c>
      <c r="I40" s="121">
        <f>'[5]Water breakdowns'!H103/1000</f>
        <v>60440.177000000003</v>
      </c>
    </row>
    <row r="41" spans="1:9" ht="15" x14ac:dyDescent="0.35">
      <c r="A41" s="73" t="s">
        <v>229</v>
      </c>
      <c r="B41" s="137" t="s">
        <v>221</v>
      </c>
      <c r="C41" s="73"/>
      <c r="D41" s="139"/>
      <c r="E41" s="114">
        <v>14485.894</v>
      </c>
      <c r="F41" s="114">
        <v>16729.437000000002</v>
      </c>
      <c r="G41" s="114">
        <v>14545.674000000001</v>
      </c>
      <c r="H41" s="114">
        <v>15565.603999999999</v>
      </c>
      <c r="I41" s="115">
        <f>'[5]Water breakdowns'!H104/1000</f>
        <v>13845.593000000001</v>
      </c>
    </row>
    <row r="42" spans="1:9" ht="15" x14ac:dyDescent="0.35">
      <c r="A42" s="73" t="s">
        <v>114</v>
      </c>
      <c r="B42" s="137" t="s">
        <v>221</v>
      </c>
      <c r="C42" s="73"/>
      <c r="D42" s="139"/>
      <c r="E42" s="120"/>
      <c r="F42" s="120"/>
      <c r="G42" s="114">
        <v>9191.6500000000069</v>
      </c>
      <c r="H42" s="114">
        <v>8936.6059999999998</v>
      </c>
      <c r="I42" s="115">
        <f>I29-I39-I40-I41</f>
        <v>9789.5679999999993</v>
      </c>
    </row>
    <row r="43" spans="1:9" x14ac:dyDescent="0.35">
      <c r="A43" s="68" t="s">
        <v>230</v>
      </c>
      <c r="B43" s="146"/>
      <c r="C43" s="68"/>
      <c r="D43" s="146"/>
      <c r="E43" s="144"/>
      <c r="F43" s="144"/>
      <c r="G43" s="144"/>
      <c r="H43" s="144"/>
      <c r="I43" s="145"/>
    </row>
    <row r="44" spans="1:9" ht="15" x14ac:dyDescent="0.35">
      <c r="A44" s="73" t="s">
        <v>108</v>
      </c>
      <c r="B44" s="147" t="s">
        <v>231</v>
      </c>
      <c r="C44" s="73"/>
      <c r="D44" s="139"/>
      <c r="E44" s="114">
        <v>24636780</v>
      </c>
      <c r="F44" s="114">
        <v>26871987</v>
      </c>
      <c r="G44" s="114">
        <v>24710289</v>
      </c>
      <c r="H44" s="114">
        <v>26764565</v>
      </c>
      <c r="I44" s="115">
        <f>'[5]WW by country'!D6</f>
        <v>25038596</v>
      </c>
    </row>
    <row r="45" spans="1:9" ht="15" x14ac:dyDescent="0.35">
      <c r="A45" s="73" t="s">
        <v>110</v>
      </c>
      <c r="B45" s="147" t="s">
        <v>231</v>
      </c>
      <c r="C45" s="73"/>
      <c r="D45" s="139"/>
      <c r="E45" s="114">
        <v>35367299</v>
      </c>
      <c r="F45" s="114">
        <v>35801953</v>
      </c>
      <c r="G45" s="114">
        <v>38192046</v>
      </c>
      <c r="H45" s="114">
        <v>36813213</v>
      </c>
      <c r="I45" s="115">
        <f>'[5]WW by country'!D16</f>
        <v>34412934</v>
      </c>
    </row>
    <row r="46" spans="1:9" ht="15" x14ac:dyDescent="0.35">
      <c r="A46" s="73" t="s">
        <v>112</v>
      </c>
      <c r="B46" s="147" t="s">
        <v>231</v>
      </c>
      <c r="C46" s="73"/>
      <c r="D46" s="139"/>
      <c r="E46" s="114">
        <v>36414037</v>
      </c>
      <c r="F46" s="114">
        <v>23291231</v>
      </c>
      <c r="G46" s="114">
        <v>30858023</v>
      </c>
      <c r="H46" s="114">
        <v>27435126</v>
      </c>
      <c r="I46" s="115">
        <f>'[5]WW by country'!D7</f>
        <v>27504032</v>
      </c>
    </row>
    <row r="47" spans="1:9" ht="15" x14ac:dyDescent="0.35">
      <c r="A47" s="73" t="s">
        <v>232</v>
      </c>
      <c r="B47" s="147" t="s">
        <v>231</v>
      </c>
      <c r="C47" s="73"/>
      <c r="D47" s="139"/>
      <c r="E47" s="114">
        <v>1065581</v>
      </c>
      <c r="F47" s="114">
        <v>639582</v>
      </c>
      <c r="G47" s="114">
        <v>563147</v>
      </c>
      <c r="H47" s="114">
        <v>523511</v>
      </c>
      <c r="I47" s="115">
        <f>'[5]WW by country'!D10</f>
        <v>592682</v>
      </c>
    </row>
    <row r="48" spans="1:9" ht="15" x14ac:dyDescent="0.35">
      <c r="A48" s="73" t="s">
        <v>114</v>
      </c>
      <c r="B48" s="147" t="s">
        <v>231</v>
      </c>
      <c r="C48" s="73"/>
      <c r="D48" s="139"/>
      <c r="E48" s="114">
        <v>736687</v>
      </c>
      <c r="F48" s="114">
        <v>946367</v>
      </c>
      <c r="G48" s="114">
        <v>859420</v>
      </c>
      <c r="H48" s="114">
        <v>855548</v>
      </c>
      <c r="I48" s="115">
        <f>'[5]WW by country'!D19-'[5]WW by country'!D6-'[5]WW by country'!D7-'[5]WW by country'!D16-'[5]WW by country'!D10</f>
        <v>1007509</v>
      </c>
    </row>
    <row r="49" spans="1:9" x14ac:dyDescent="0.35">
      <c r="A49" s="68" t="s">
        <v>233</v>
      </c>
      <c r="B49" s="148"/>
      <c r="C49" s="68"/>
      <c r="D49" s="149"/>
      <c r="E49" s="18"/>
      <c r="F49" s="144"/>
      <c r="G49" s="144"/>
      <c r="H49" s="144"/>
      <c r="I49" s="145"/>
    </row>
    <row r="50" spans="1:9" ht="15" x14ac:dyDescent="0.35">
      <c r="A50" s="73" t="s">
        <v>123</v>
      </c>
      <c r="B50" s="137" t="s">
        <v>221</v>
      </c>
      <c r="C50" s="150"/>
      <c r="D50" s="139"/>
      <c r="E50" s="120"/>
      <c r="F50" s="114">
        <v>2204.8322699999999</v>
      </c>
      <c r="G50" s="114">
        <v>1361.2492500000001</v>
      </c>
      <c r="H50" s="114">
        <v>1313.0203200000001</v>
      </c>
      <c r="I50" s="114">
        <f>'[5]Water breakdowns'!F127/1000</f>
        <v>1348.7151799999999</v>
      </c>
    </row>
    <row r="51" spans="1:9" ht="16.5" x14ac:dyDescent="0.35">
      <c r="A51" s="116" t="s">
        <v>234</v>
      </c>
      <c r="B51" s="139" t="s">
        <v>98</v>
      </c>
      <c r="C51" s="72"/>
      <c r="D51" s="139"/>
      <c r="E51" s="120"/>
      <c r="F51" s="114">
        <v>0</v>
      </c>
      <c r="G51" s="114">
        <v>0</v>
      </c>
      <c r="H51" s="114">
        <v>0</v>
      </c>
      <c r="I51" s="114">
        <v>0</v>
      </c>
    </row>
    <row r="52" spans="1:9" ht="15" x14ac:dyDescent="0.35">
      <c r="A52" s="73" t="s">
        <v>235</v>
      </c>
      <c r="B52" s="137" t="s">
        <v>221</v>
      </c>
      <c r="C52" s="150"/>
      <c r="D52" s="139"/>
      <c r="E52" s="120"/>
      <c r="F52" s="114">
        <v>62068.929329999999</v>
      </c>
      <c r="G52" s="114">
        <v>62606.703999999998</v>
      </c>
      <c r="H52" s="114">
        <v>63927.762999999999</v>
      </c>
      <c r="I52" s="114">
        <f>'[5]Water breakdowns'!F137/1000</f>
        <v>66274.20435</v>
      </c>
    </row>
    <row r="53" spans="1:9" x14ac:dyDescent="0.35">
      <c r="A53" s="116" t="s">
        <v>236</v>
      </c>
      <c r="B53" s="139" t="s">
        <v>98</v>
      </c>
      <c r="C53" s="72"/>
      <c r="D53" s="139"/>
      <c r="E53" s="120"/>
      <c r="F53" s="114">
        <v>0</v>
      </c>
      <c r="G53" s="114">
        <v>0</v>
      </c>
      <c r="H53" s="114">
        <v>0</v>
      </c>
      <c r="I53" s="114">
        <v>0</v>
      </c>
    </row>
    <row r="54" spans="1:9" ht="15" x14ac:dyDescent="0.35">
      <c r="A54" s="74" t="s">
        <v>237</v>
      </c>
      <c r="B54" s="128" t="s">
        <v>217</v>
      </c>
      <c r="C54" s="68"/>
      <c r="D54" s="128"/>
      <c r="E54" s="151">
        <v>109429.01700000001</v>
      </c>
      <c r="F54" s="152">
        <v>100491.429</v>
      </c>
      <c r="G54" s="113">
        <v>104897.85799999999</v>
      </c>
      <c r="H54" s="113">
        <v>99750.538</v>
      </c>
      <c r="I54" s="113">
        <f>'[5]Enviro w.o. waste'!D34/1000</f>
        <v>98893.570999999996</v>
      </c>
    </row>
    <row r="55" spans="1:9" ht="15" x14ac:dyDescent="0.35">
      <c r="A55" s="73" t="s">
        <v>238</v>
      </c>
      <c r="B55" s="137" t="s">
        <v>221</v>
      </c>
      <c r="C55" s="73"/>
      <c r="D55" s="86"/>
      <c r="E55" s="120"/>
      <c r="F55" s="114">
        <v>50272.860810000006</v>
      </c>
      <c r="G55" s="114">
        <v>49776.2428</v>
      </c>
      <c r="H55" s="114">
        <v>47693.175020000002</v>
      </c>
      <c r="I55" s="115">
        <f>'[5]Enviro w.o. waste'!D53/1000</f>
        <v>46234.544329999997</v>
      </c>
    </row>
    <row r="56" spans="1:9" ht="15" x14ac:dyDescent="0.35">
      <c r="A56" s="73" t="s">
        <v>239</v>
      </c>
      <c r="B56" s="137" t="s">
        <v>221</v>
      </c>
      <c r="C56" s="73"/>
      <c r="D56" s="86"/>
      <c r="E56" s="120"/>
      <c r="F56" s="114">
        <v>8134.5923499999999</v>
      </c>
      <c r="G56" s="114">
        <v>8406.6952300000012</v>
      </c>
      <c r="H56" s="114">
        <v>8229.9015400000008</v>
      </c>
      <c r="I56" s="115">
        <f>('[5]Enviro w.o. waste'!D55+'[5]Enviro w.o. waste'!D57)/1000</f>
        <v>7632.6110199999994</v>
      </c>
    </row>
    <row r="57" spans="1:9" ht="15" x14ac:dyDescent="0.35">
      <c r="A57" s="73" t="s">
        <v>240</v>
      </c>
      <c r="B57" s="137" t="s">
        <v>221</v>
      </c>
      <c r="C57" s="73"/>
      <c r="D57" s="86"/>
      <c r="E57" s="120"/>
      <c r="F57" s="114">
        <v>18848.39273</v>
      </c>
      <c r="G57" s="114">
        <v>17926.312000000002</v>
      </c>
      <c r="H57" s="114">
        <v>16390.953000000001</v>
      </c>
      <c r="I57" s="115">
        <f>('[5]Enviro w.o. waste'!D54+'[5]Enviro w.o. waste'!D56+'[5]Enviro w.o. waste'!D58+'[5]Enviro w.o. waste'!D59)/1000</f>
        <v>17701.188999999998</v>
      </c>
    </row>
    <row r="58" spans="1:9" ht="15" x14ac:dyDescent="0.35">
      <c r="A58" s="73" t="s">
        <v>241</v>
      </c>
      <c r="B58" s="137" t="s">
        <v>221</v>
      </c>
      <c r="C58" s="73"/>
      <c r="D58" s="86"/>
      <c r="E58" s="120"/>
      <c r="F58" s="114">
        <v>17628.340969999997</v>
      </c>
      <c r="G58" s="114">
        <v>24369.382600000001</v>
      </c>
      <c r="H58" s="114">
        <v>22726.157340000002</v>
      </c>
      <c r="I58" s="115">
        <f>'[5]Enviro w.o. waste'!D61/1000</f>
        <v>23059.610710000001</v>
      </c>
    </row>
    <row r="59" spans="1:9" ht="15" x14ac:dyDescent="0.35">
      <c r="A59" s="73" t="s">
        <v>242</v>
      </c>
      <c r="B59" s="137" t="s">
        <v>221</v>
      </c>
      <c r="C59" s="73"/>
      <c r="D59" s="86"/>
      <c r="E59" s="120"/>
      <c r="F59" s="114">
        <v>1405.4860000000001</v>
      </c>
      <c r="G59" s="114">
        <v>1332.8949499999999</v>
      </c>
      <c r="H59" s="114">
        <v>1540.75882</v>
      </c>
      <c r="I59" s="115">
        <f>'[5]Enviro w.o. waste'!D60/1000</f>
        <v>1767.0639099999999</v>
      </c>
    </row>
    <row r="60" spans="1:9" x14ac:dyDescent="0.35">
      <c r="A60" s="153" t="s">
        <v>243</v>
      </c>
      <c r="B60" s="146"/>
      <c r="C60" s="154"/>
      <c r="D60" s="146"/>
      <c r="E60" s="155"/>
      <c r="F60" s="155"/>
      <c r="G60" s="155"/>
      <c r="H60" s="155"/>
      <c r="I60" s="156"/>
    </row>
    <row r="61" spans="1:9" ht="15" x14ac:dyDescent="0.35">
      <c r="A61" s="157" t="s">
        <v>244</v>
      </c>
      <c r="B61" s="137" t="s">
        <v>245</v>
      </c>
      <c r="C61" s="73"/>
      <c r="D61" s="86"/>
      <c r="E61" s="118">
        <v>5.9047893546427064</v>
      </c>
      <c r="F61" s="119">
        <v>7.1523886276186408</v>
      </c>
      <c r="G61" s="119">
        <v>5.6516533740651935</v>
      </c>
      <c r="H61" s="119">
        <v>5.72</v>
      </c>
      <c r="I61" s="119">
        <f>'[5]water intensity'!N38</f>
        <v>6.5236773735586215</v>
      </c>
    </row>
    <row r="62" spans="1:9" ht="15" x14ac:dyDescent="0.35">
      <c r="A62" s="157" t="s">
        <v>246</v>
      </c>
      <c r="B62" s="137" t="s">
        <v>245</v>
      </c>
      <c r="C62" s="73"/>
      <c r="D62" s="86"/>
      <c r="E62" s="118">
        <v>3.8198364477444602</v>
      </c>
      <c r="F62" s="119">
        <v>3.469396763119176</v>
      </c>
      <c r="G62" s="119">
        <v>4.0248123429142888</v>
      </c>
      <c r="H62" s="119">
        <v>4.1100000000000003</v>
      </c>
      <c r="I62" s="119">
        <f>'[5]water intensity'!N34</f>
        <v>5.0236556370989458</v>
      </c>
    </row>
    <row r="63" spans="1:9" ht="15" x14ac:dyDescent="0.35">
      <c r="A63" s="157" t="s">
        <v>247</v>
      </c>
      <c r="B63" s="137" t="s">
        <v>245</v>
      </c>
      <c r="C63" s="73"/>
      <c r="D63" s="86"/>
      <c r="E63" s="118">
        <v>2.3094078814136654</v>
      </c>
      <c r="F63" s="119">
        <v>2.458278949376056</v>
      </c>
      <c r="G63" s="119">
        <v>2.6330141823085587</v>
      </c>
      <c r="H63" s="119">
        <v>2.84</v>
      </c>
      <c r="I63" s="119">
        <f>'[5]water intensity'!N35</f>
        <v>3.517528340074048</v>
      </c>
    </row>
    <row r="64" spans="1:9" x14ac:dyDescent="0.35">
      <c r="A64" s="153" t="s">
        <v>248</v>
      </c>
      <c r="B64" s="158"/>
      <c r="C64" s="154"/>
      <c r="D64" s="81"/>
      <c r="E64" s="155"/>
      <c r="F64" s="155"/>
      <c r="G64" s="155"/>
      <c r="H64" s="155"/>
      <c r="I64" s="156"/>
    </row>
    <row r="65" spans="1:9" x14ac:dyDescent="0.35">
      <c r="A65" s="157" t="s">
        <v>249</v>
      </c>
      <c r="B65" s="137" t="s">
        <v>89</v>
      </c>
      <c r="C65" s="159"/>
      <c r="D65" s="86"/>
      <c r="E65" s="140">
        <v>31.09</v>
      </c>
      <c r="F65" s="140">
        <v>20.309999999999999</v>
      </c>
      <c r="G65" s="140">
        <v>16.37</v>
      </c>
      <c r="H65" s="140">
        <v>14.14</v>
      </c>
      <c r="I65" s="141">
        <f>'[5]Enviro w.o. waste'!D37</f>
        <v>17.05</v>
      </c>
    </row>
    <row r="66" spans="1:9" x14ac:dyDescent="0.35">
      <c r="A66" s="157" t="s">
        <v>250</v>
      </c>
      <c r="B66" s="137" t="s">
        <v>89</v>
      </c>
      <c r="C66" s="159"/>
      <c r="D66" s="86"/>
      <c r="E66" s="114">
        <v>1759.38</v>
      </c>
      <c r="F66" s="114">
        <v>1705.06</v>
      </c>
      <c r="G66" s="114">
        <v>1796.14</v>
      </c>
      <c r="H66" s="114">
        <v>1900.94</v>
      </c>
      <c r="I66" s="115">
        <f>'[5]Enviro w.o. waste'!D38</f>
        <v>1681.13</v>
      </c>
    </row>
    <row r="67" spans="1:9" x14ac:dyDescent="0.35">
      <c r="A67" s="157" t="s">
        <v>251</v>
      </c>
      <c r="B67" s="137" t="s">
        <v>89</v>
      </c>
      <c r="C67" s="159"/>
      <c r="D67" s="86"/>
      <c r="E67" s="114">
        <v>367.67</v>
      </c>
      <c r="F67" s="114">
        <v>327.12</v>
      </c>
      <c r="G67" s="114">
        <v>257.97000000000003</v>
      </c>
      <c r="H67" s="114">
        <v>303.32</v>
      </c>
      <c r="I67" s="115">
        <f>'[5]Enviro w.o. waste'!D39</f>
        <v>250.3</v>
      </c>
    </row>
    <row r="68" spans="1:9" x14ac:dyDescent="0.35">
      <c r="A68" s="157" t="s">
        <v>252</v>
      </c>
      <c r="B68" s="137" t="s">
        <v>89</v>
      </c>
      <c r="C68" s="159"/>
      <c r="D68" s="86"/>
      <c r="E68" s="114">
        <v>831.66</v>
      </c>
      <c r="F68" s="114">
        <v>754.54</v>
      </c>
      <c r="G68" s="114">
        <v>764.49</v>
      </c>
      <c r="H68" s="114">
        <v>613.76</v>
      </c>
      <c r="I68" s="115">
        <f>'[5]Enviro w.o. waste'!D40</f>
        <v>536.12</v>
      </c>
    </row>
    <row r="69" spans="1:9" x14ac:dyDescent="0.35">
      <c r="A69" s="153" t="s">
        <v>253</v>
      </c>
      <c r="B69" s="146"/>
      <c r="C69" s="154"/>
      <c r="D69" s="146"/>
      <c r="E69" s="144"/>
      <c r="F69" s="144"/>
      <c r="G69" s="144"/>
      <c r="H69" s="144"/>
      <c r="I69" s="145"/>
    </row>
    <row r="70" spans="1:9" ht="15" x14ac:dyDescent="0.35">
      <c r="A70" s="160" t="s">
        <v>254</v>
      </c>
      <c r="B70" s="147" t="s">
        <v>231</v>
      </c>
      <c r="C70" s="161"/>
      <c r="D70" s="139"/>
      <c r="E70" s="162">
        <v>10876352</v>
      </c>
      <c r="F70" s="162">
        <v>11054058</v>
      </c>
      <c r="G70" s="162">
        <v>11109012</v>
      </c>
      <c r="H70" s="162">
        <v>11048194</v>
      </c>
      <c r="I70" s="162">
        <f>'[5]Enviro w.o. waste'!D49</f>
        <v>11347167</v>
      </c>
    </row>
    <row r="71" spans="1:9" ht="15" x14ac:dyDescent="0.35">
      <c r="A71" s="157" t="s">
        <v>255</v>
      </c>
      <c r="B71" s="147" t="s">
        <v>231</v>
      </c>
      <c r="C71" s="159"/>
      <c r="D71" s="139"/>
      <c r="E71" s="114">
        <v>9691502</v>
      </c>
      <c r="F71" s="114">
        <v>10123454</v>
      </c>
      <c r="G71" s="114">
        <v>10373204</v>
      </c>
      <c r="H71" s="114">
        <v>10216501</v>
      </c>
      <c r="I71" s="115">
        <f>'[5]Produced water by country'!F5+'[5]Produced water by country'!F6+'[5]Produced water by country'!F7+'[5]Produced water by country'!F9+'[5]Produced water by country'!F12+'[5]Produced water by country'!F13+'[5]Produced water by country'!F16+'[5]Produced water by country'!F17</f>
        <v>10415050</v>
      </c>
    </row>
    <row r="72" spans="1:9" ht="15" x14ac:dyDescent="0.35">
      <c r="A72" s="157" t="s">
        <v>256</v>
      </c>
      <c r="B72" s="147" t="s">
        <v>231</v>
      </c>
      <c r="C72" s="159"/>
      <c r="D72" s="139"/>
      <c r="E72" s="114">
        <v>1184850</v>
      </c>
      <c r="F72" s="114">
        <v>930604</v>
      </c>
      <c r="G72" s="114">
        <v>735808</v>
      </c>
      <c r="H72" s="114">
        <v>831693</v>
      </c>
      <c r="I72" s="115">
        <f>'[5]Produced water by country'!F8+'[5]Produced water by country'!F10+'[5]Produced water by country'!F11+'[5]Produced water by country'!F14+'[5]Produced water by country'!F15+'[5]Produced water by country'!F18</f>
        <v>932117</v>
      </c>
    </row>
    <row r="73" spans="1:9" ht="15" x14ac:dyDescent="0.35">
      <c r="A73" s="160" t="s">
        <v>257</v>
      </c>
      <c r="B73" s="147" t="s">
        <v>231</v>
      </c>
      <c r="C73" s="161"/>
      <c r="D73" s="139"/>
      <c r="E73" s="162">
        <v>12156335</v>
      </c>
      <c r="F73" s="162">
        <v>11665188</v>
      </c>
      <c r="G73" s="162">
        <v>11063570</v>
      </c>
      <c r="H73" s="162">
        <v>11530783</v>
      </c>
      <c r="I73" s="162">
        <f>'[5]Enviro w.o. waste'!D50</f>
        <v>11390678</v>
      </c>
    </row>
    <row r="74" spans="1:9" ht="15" x14ac:dyDescent="0.35">
      <c r="A74" s="157" t="s">
        <v>255</v>
      </c>
      <c r="B74" s="147" t="s">
        <v>231</v>
      </c>
      <c r="C74" s="159"/>
      <c r="D74" s="139"/>
      <c r="E74" s="114">
        <v>10952149</v>
      </c>
      <c r="F74" s="114">
        <v>10674275</v>
      </c>
      <c r="G74" s="114">
        <v>10418874</v>
      </c>
      <c r="H74" s="114">
        <v>10761354</v>
      </c>
      <c r="I74" s="115">
        <f>'[5]Produced water by country'!G5+'[5]Produced water by country'!G6+'[5]Produced water by country'!G7+'[5]Produced water by country'!G9+'[5]Produced water by country'!G12+'[5]Produced water by country'!G13+'[5]Produced water by country'!G16+'[5]Produced water by country'!G17</f>
        <v>10520728</v>
      </c>
    </row>
    <row r="75" spans="1:9" ht="15" x14ac:dyDescent="0.35">
      <c r="A75" s="157" t="s">
        <v>256</v>
      </c>
      <c r="B75" s="147" t="s">
        <v>231</v>
      </c>
      <c r="C75" s="159"/>
      <c r="D75" s="139"/>
      <c r="E75" s="114">
        <v>1204186</v>
      </c>
      <c r="F75" s="114">
        <v>990913</v>
      </c>
      <c r="G75" s="114">
        <v>644696</v>
      </c>
      <c r="H75" s="114">
        <v>769429</v>
      </c>
      <c r="I75" s="115">
        <f>'[5]Produced water by country'!G8+'[5]Produced water by country'!G10+'[5]Produced water by country'!G11+'[5]Produced water by country'!G14+'[5]Produced water by country'!G15+'[5]Produced water by country'!G18</f>
        <v>869950</v>
      </c>
    </row>
    <row r="76" spans="1:9" ht="15" x14ac:dyDescent="0.35">
      <c r="A76" s="160" t="s">
        <v>258</v>
      </c>
      <c r="B76" s="147" t="s">
        <v>231</v>
      </c>
      <c r="C76" s="161"/>
      <c r="D76" s="139"/>
      <c r="E76" s="162">
        <v>0</v>
      </c>
      <c r="F76" s="162">
        <v>47308</v>
      </c>
      <c r="G76" s="163">
        <v>96653</v>
      </c>
      <c r="H76" s="163">
        <v>45693</v>
      </c>
      <c r="I76" s="163">
        <f>'[5]Enviro w.o. waste'!D51</f>
        <v>39235</v>
      </c>
    </row>
    <row r="77" spans="1:9" ht="15" x14ac:dyDescent="0.35">
      <c r="A77" s="157" t="s">
        <v>255</v>
      </c>
      <c r="B77" s="147" t="s">
        <v>231</v>
      </c>
      <c r="C77" s="159"/>
      <c r="D77" s="139"/>
      <c r="E77" s="114">
        <v>0</v>
      </c>
      <c r="F77" s="114">
        <v>0</v>
      </c>
      <c r="G77" s="114">
        <v>0</v>
      </c>
      <c r="H77" s="114">
        <v>0</v>
      </c>
      <c r="I77" s="115">
        <f>'[5]Produced water by country'!H5+'[5]Produced water by country'!H6+'[5]Produced water by country'!H7+'[5]Produced water by country'!H9+'[5]Produced water by country'!H12+'[5]Produced water by country'!H13+'[5]Produced water by country'!H16+'[5]Produced water by country'!H17</f>
        <v>0</v>
      </c>
    </row>
    <row r="78" spans="1:9" ht="15" x14ac:dyDescent="0.35">
      <c r="A78" s="157" t="s">
        <v>256</v>
      </c>
      <c r="B78" s="147" t="s">
        <v>231</v>
      </c>
      <c r="C78" s="159"/>
      <c r="D78" s="139"/>
      <c r="E78" s="114">
        <v>0</v>
      </c>
      <c r="F78" s="114">
        <v>47308</v>
      </c>
      <c r="G78" s="114">
        <v>96653</v>
      </c>
      <c r="H78" s="114">
        <v>45693</v>
      </c>
      <c r="I78" s="115">
        <f>'[5]Produced water by country'!H8+'[5]Produced water by country'!H10+'[5]Produced water by country'!H11+'[5]Produced water by country'!H14+'[5]Produced water by country'!H18+'[5]Produced water by country'!H15</f>
        <v>39235</v>
      </c>
    </row>
    <row r="79" spans="1:9" ht="15" x14ac:dyDescent="0.35">
      <c r="A79" s="74" t="s">
        <v>259</v>
      </c>
      <c r="B79" s="128" t="s">
        <v>217</v>
      </c>
      <c r="C79" s="68"/>
      <c r="D79" s="128"/>
      <c r="E79" s="113">
        <v>17618.212</v>
      </c>
      <c r="F79" s="113">
        <v>17639.183000000001</v>
      </c>
      <c r="G79" s="113">
        <v>18888.473999999998</v>
      </c>
      <c r="H79" s="113">
        <v>20435.623</v>
      </c>
      <c r="I79" s="113">
        <f>'[5]Enviro w.o. waste'!D46/1000</f>
        <v>18062.472000000002</v>
      </c>
    </row>
    <row r="80" spans="1:9" ht="15" x14ac:dyDescent="0.35">
      <c r="A80" s="73" t="s">
        <v>123</v>
      </c>
      <c r="B80" s="131" t="s">
        <v>219</v>
      </c>
      <c r="C80" s="150"/>
      <c r="D80" s="139"/>
      <c r="E80" s="120"/>
      <c r="F80" s="114">
        <v>2260.576</v>
      </c>
      <c r="G80" s="114">
        <v>1952.654</v>
      </c>
      <c r="H80" s="114">
        <v>487.21800000000002</v>
      </c>
      <c r="I80" s="115">
        <f>'[5]Water breakdowns'!G127/1000</f>
        <v>900.346</v>
      </c>
    </row>
    <row r="81" spans="1:9" x14ac:dyDescent="0.35">
      <c r="A81" s="116" t="s">
        <v>236</v>
      </c>
      <c r="B81" s="139" t="s">
        <v>98</v>
      </c>
      <c r="C81" s="72"/>
      <c r="D81" s="139"/>
      <c r="E81" s="120"/>
      <c r="F81" s="114">
        <v>0</v>
      </c>
      <c r="G81" s="114">
        <v>0</v>
      </c>
      <c r="H81" s="114">
        <v>0</v>
      </c>
      <c r="I81" s="114">
        <v>0</v>
      </c>
    </row>
    <row r="82" spans="1:9" ht="16.5" x14ac:dyDescent="0.35">
      <c r="A82" s="73" t="s">
        <v>260</v>
      </c>
      <c r="B82" s="131" t="s">
        <v>219</v>
      </c>
      <c r="C82" s="150"/>
      <c r="D82" s="139"/>
      <c r="E82" s="120"/>
      <c r="F82" s="114">
        <v>11927.505999999999</v>
      </c>
      <c r="G82" s="114">
        <v>13850.816000000001</v>
      </c>
      <c r="H82" s="114">
        <v>16388.240000000002</v>
      </c>
      <c r="I82" s="114">
        <f>'[5]Water breakdowns'!G129/1000</f>
        <v>13522.331</v>
      </c>
    </row>
    <row r="83" spans="1:9" x14ac:dyDescent="0.35">
      <c r="A83" s="116" t="s">
        <v>236</v>
      </c>
      <c r="B83" s="139" t="s">
        <v>98</v>
      </c>
      <c r="C83" s="72"/>
      <c r="D83" s="139"/>
      <c r="E83" s="120"/>
      <c r="F83" s="114">
        <v>0</v>
      </c>
      <c r="G83" s="114">
        <v>0</v>
      </c>
      <c r="H83" s="114">
        <v>0</v>
      </c>
      <c r="I83" s="114">
        <v>0</v>
      </c>
    </row>
    <row r="84" spans="1:9" ht="15" x14ac:dyDescent="0.35">
      <c r="A84" s="73" t="s">
        <v>114</v>
      </c>
      <c r="B84" s="131" t="s">
        <v>219</v>
      </c>
      <c r="C84" s="72"/>
      <c r="D84" s="139"/>
      <c r="E84" s="120"/>
      <c r="F84" s="114">
        <f>F79-(F80+F82)</f>
        <v>3451.1010000000024</v>
      </c>
      <c r="G84" s="114">
        <f t="shared" ref="G84:I84" si="0">G79-(G80+G82)</f>
        <v>3085.0039999999972</v>
      </c>
      <c r="H84" s="114">
        <f t="shared" si="0"/>
        <v>3560.1649999999972</v>
      </c>
      <c r="I84" s="114">
        <f t="shared" si="0"/>
        <v>3639.7950000000019</v>
      </c>
    </row>
    <row r="85" spans="1:9" x14ac:dyDescent="0.35">
      <c r="A85" s="116" t="s">
        <v>236</v>
      </c>
      <c r="B85" s="139" t="s">
        <v>98</v>
      </c>
      <c r="C85" s="72"/>
      <c r="D85" s="139"/>
      <c r="E85" s="120"/>
      <c r="F85" s="114">
        <v>0</v>
      </c>
      <c r="G85" s="114">
        <v>0</v>
      </c>
      <c r="H85" s="114">
        <v>0</v>
      </c>
      <c r="I85" s="114">
        <v>0</v>
      </c>
    </row>
    <row r="86" spans="1:9" x14ac:dyDescent="0.35">
      <c r="A86" s="164"/>
      <c r="B86" s="165"/>
      <c r="C86" s="165"/>
      <c r="D86" s="165"/>
      <c r="E86" s="164"/>
      <c r="F86" s="164"/>
      <c r="G86" s="164"/>
      <c r="H86" s="164"/>
      <c r="I86" s="164"/>
    </row>
    <row r="87" spans="1:9" x14ac:dyDescent="0.35">
      <c r="A87" s="109" t="s">
        <v>261</v>
      </c>
      <c r="B87" s="11" t="s">
        <v>2</v>
      </c>
      <c r="C87" s="110"/>
      <c r="D87" s="11"/>
      <c r="E87" s="111">
        <v>2018</v>
      </c>
      <c r="F87" s="111">
        <v>2019</v>
      </c>
      <c r="G87" s="111">
        <v>2020</v>
      </c>
      <c r="H87" s="111">
        <v>2021</v>
      </c>
      <c r="I87" s="111">
        <v>2022</v>
      </c>
    </row>
    <row r="88" spans="1:9" x14ac:dyDescent="0.35">
      <c r="A88" s="166" t="s">
        <v>262</v>
      </c>
      <c r="B88" s="17" t="s">
        <v>89</v>
      </c>
      <c r="C88" s="154"/>
      <c r="D88" s="81"/>
      <c r="E88" s="37">
        <v>272769.32</v>
      </c>
      <c r="F88" s="37">
        <v>210738.48</v>
      </c>
      <c r="G88" s="37">
        <v>173118.61</v>
      </c>
      <c r="H88" s="37">
        <v>162774.53</v>
      </c>
      <c r="I88" s="37">
        <f>'[5]Enviro waste'!B13</f>
        <v>169288.24</v>
      </c>
    </row>
    <row r="89" spans="1:9" x14ac:dyDescent="0.35">
      <c r="A89" s="167" t="s">
        <v>263</v>
      </c>
      <c r="B89" s="168" t="s">
        <v>89</v>
      </c>
      <c r="C89" s="169"/>
      <c r="D89" s="170"/>
      <c r="E89" s="171"/>
      <c r="F89" s="171"/>
      <c r="G89" s="171"/>
      <c r="H89" s="172">
        <v>19046.21</v>
      </c>
      <c r="I89" s="172">
        <f>'[5]Waste compos'!B5</f>
        <v>20378.64</v>
      </c>
    </row>
    <row r="90" spans="1:9" x14ac:dyDescent="0.35">
      <c r="A90" s="173" t="s">
        <v>264</v>
      </c>
      <c r="B90" s="22" t="s">
        <v>89</v>
      </c>
      <c r="C90" s="174"/>
      <c r="D90" s="86"/>
      <c r="E90" s="175"/>
      <c r="F90" s="175"/>
      <c r="G90" s="175"/>
      <c r="H90" s="176">
        <v>13003.3</v>
      </c>
      <c r="I90" s="176">
        <f>'[5]Waste compos'!B6</f>
        <v>10999.02</v>
      </c>
    </row>
    <row r="91" spans="1:9" x14ac:dyDescent="0.35">
      <c r="A91" s="173" t="s">
        <v>265</v>
      </c>
      <c r="B91" s="22" t="s">
        <v>89</v>
      </c>
      <c r="C91" s="174"/>
      <c r="D91" s="86"/>
      <c r="E91" s="175"/>
      <c r="F91" s="175"/>
      <c r="G91" s="175"/>
      <c r="H91" s="176">
        <v>8042.9</v>
      </c>
      <c r="I91" s="176">
        <f>'[5]Waste compos'!B7</f>
        <v>9380.89</v>
      </c>
    </row>
    <row r="92" spans="1:9" ht="29" x14ac:dyDescent="0.35">
      <c r="A92" s="167" t="s">
        <v>266</v>
      </c>
      <c r="B92" s="168" t="s">
        <v>89</v>
      </c>
      <c r="C92" s="169"/>
      <c r="D92" s="170"/>
      <c r="E92" s="175"/>
      <c r="F92" s="175"/>
      <c r="G92" s="175"/>
      <c r="H92" s="172">
        <v>27.63</v>
      </c>
      <c r="I92" s="172">
        <f>'[5]Waste compos'!B9</f>
        <v>30.26</v>
      </c>
    </row>
    <row r="93" spans="1:9" x14ac:dyDescent="0.35">
      <c r="A93" s="173" t="s">
        <v>264</v>
      </c>
      <c r="B93" s="22" t="s">
        <v>89</v>
      </c>
      <c r="C93" s="174"/>
      <c r="D93" s="86"/>
      <c r="E93" s="175"/>
      <c r="F93" s="175"/>
      <c r="G93" s="175"/>
      <c r="H93" s="176">
        <v>0.2</v>
      </c>
      <c r="I93" s="176">
        <f>'[5]Waste compos'!B10</f>
        <v>0</v>
      </c>
    </row>
    <row r="94" spans="1:9" x14ac:dyDescent="0.35">
      <c r="A94" s="173" t="s">
        <v>265</v>
      </c>
      <c r="B94" s="22" t="s">
        <v>89</v>
      </c>
      <c r="C94" s="174"/>
      <c r="D94" s="86"/>
      <c r="E94" s="175"/>
      <c r="F94" s="175"/>
      <c r="G94" s="175"/>
      <c r="H94" s="176">
        <v>27.43</v>
      </c>
      <c r="I94" s="176">
        <f>'[5]Waste compos'!B11</f>
        <v>30.26</v>
      </c>
    </row>
    <row r="95" spans="1:9" x14ac:dyDescent="0.35">
      <c r="A95" s="167" t="s">
        <v>267</v>
      </c>
      <c r="B95" s="168" t="s">
        <v>89</v>
      </c>
      <c r="C95" s="169"/>
      <c r="D95" s="170"/>
      <c r="E95" s="175"/>
      <c r="F95" s="175"/>
      <c r="G95" s="175"/>
      <c r="H95" s="172">
        <v>0</v>
      </c>
      <c r="I95" s="172">
        <f>'[5]Waste compos'!B13</f>
        <v>0</v>
      </c>
    </row>
    <row r="96" spans="1:9" x14ac:dyDescent="0.35">
      <c r="A96" s="173" t="s">
        <v>264</v>
      </c>
      <c r="B96" s="22" t="s">
        <v>89</v>
      </c>
      <c r="C96" s="174"/>
      <c r="D96" s="86"/>
      <c r="E96" s="175"/>
      <c r="F96" s="175"/>
      <c r="G96" s="175"/>
      <c r="H96" s="176">
        <v>0</v>
      </c>
      <c r="I96" s="176">
        <f>'[5]Waste compos'!B14</f>
        <v>0</v>
      </c>
    </row>
    <row r="97" spans="1:9" x14ac:dyDescent="0.35">
      <c r="A97" s="173" t="s">
        <v>265</v>
      </c>
      <c r="B97" s="22" t="s">
        <v>89</v>
      </c>
      <c r="C97" s="174"/>
      <c r="D97" s="86"/>
      <c r="E97" s="175"/>
      <c r="F97" s="175"/>
      <c r="G97" s="175"/>
      <c r="H97" s="176">
        <v>0</v>
      </c>
      <c r="I97" s="176">
        <f>'[5]Waste compos'!B15</f>
        <v>0</v>
      </c>
    </row>
    <row r="98" spans="1:9" x14ac:dyDescent="0.35">
      <c r="A98" s="167" t="s">
        <v>268</v>
      </c>
      <c r="B98" s="168" t="s">
        <v>89</v>
      </c>
      <c r="C98" s="169"/>
      <c r="D98" s="170"/>
      <c r="E98" s="175"/>
      <c r="F98" s="175"/>
      <c r="G98" s="175"/>
      <c r="H98" s="172">
        <v>18060.52</v>
      </c>
      <c r="I98" s="172">
        <f>'[5]Waste compos'!B17</f>
        <v>19617.64</v>
      </c>
    </row>
    <row r="99" spans="1:9" x14ac:dyDescent="0.35">
      <c r="A99" s="173" t="s">
        <v>264</v>
      </c>
      <c r="B99" s="22" t="s">
        <v>89</v>
      </c>
      <c r="C99" s="174"/>
      <c r="D99" s="86"/>
      <c r="E99" s="175"/>
      <c r="F99" s="175"/>
      <c r="G99" s="175"/>
      <c r="H99" s="176">
        <v>1132.8499999999999</v>
      </c>
      <c r="I99" s="176">
        <f>'[5]Waste compos'!B18</f>
        <v>2588.13</v>
      </c>
    </row>
    <row r="100" spans="1:9" x14ac:dyDescent="0.35">
      <c r="A100" s="173" t="s">
        <v>265</v>
      </c>
      <c r="B100" s="22" t="s">
        <v>89</v>
      </c>
      <c r="C100" s="174"/>
      <c r="D100" s="86"/>
      <c r="E100" s="175"/>
      <c r="F100" s="175"/>
      <c r="G100" s="175"/>
      <c r="H100" s="176">
        <v>16202.2</v>
      </c>
      <c r="I100" s="176">
        <f>'[5]Waste compos'!B19</f>
        <v>16487.759999999998</v>
      </c>
    </row>
    <row r="101" spans="1:9" x14ac:dyDescent="0.35">
      <c r="A101" s="167" t="s">
        <v>269</v>
      </c>
      <c r="B101" s="168" t="s">
        <v>89</v>
      </c>
      <c r="C101" s="169"/>
      <c r="D101" s="170"/>
      <c r="E101" s="175"/>
      <c r="F101" s="175"/>
      <c r="G101" s="175"/>
      <c r="H101" s="172">
        <v>123.11</v>
      </c>
      <c r="I101" s="172">
        <f>'[5]Waste compos'!B21</f>
        <v>47.94</v>
      </c>
    </row>
    <row r="102" spans="1:9" x14ac:dyDescent="0.35">
      <c r="A102" s="173" t="s">
        <v>264</v>
      </c>
      <c r="B102" s="22" t="s">
        <v>89</v>
      </c>
      <c r="C102" s="174"/>
      <c r="D102" s="86"/>
      <c r="E102" s="175"/>
      <c r="F102" s="175"/>
      <c r="G102" s="175"/>
      <c r="H102" s="176">
        <v>98.92</v>
      </c>
      <c r="I102" s="176">
        <f>'[5]Waste compos'!B22</f>
        <v>21.98</v>
      </c>
    </row>
    <row r="103" spans="1:9" s="1" customFormat="1" x14ac:dyDescent="0.35">
      <c r="A103" s="173" t="s">
        <v>265</v>
      </c>
      <c r="B103" s="22" t="s">
        <v>89</v>
      </c>
      <c r="C103" s="174"/>
      <c r="D103" s="86"/>
      <c r="E103" s="175"/>
      <c r="F103" s="175"/>
      <c r="G103" s="175"/>
      <c r="H103" s="176">
        <v>24.19</v>
      </c>
      <c r="I103" s="176">
        <f>'[5]Waste compos'!B23</f>
        <v>25.96</v>
      </c>
    </row>
    <row r="104" spans="1:9" x14ac:dyDescent="0.35">
      <c r="A104" s="167" t="s">
        <v>270</v>
      </c>
      <c r="B104" s="168" t="s">
        <v>89</v>
      </c>
      <c r="C104" s="169"/>
      <c r="D104" s="170"/>
      <c r="E104" s="175"/>
      <c r="F104" s="175"/>
      <c r="G104" s="175"/>
      <c r="H104" s="172">
        <v>562.02</v>
      </c>
      <c r="I104" s="172">
        <f>'[5]Waste compos'!B25</f>
        <v>506.77</v>
      </c>
    </row>
    <row r="105" spans="1:9" x14ac:dyDescent="0.35">
      <c r="A105" s="173" t="s">
        <v>264</v>
      </c>
      <c r="B105" s="22" t="s">
        <v>89</v>
      </c>
      <c r="C105" s="174"/>
      <c r="D105" s="86"/>
      <c r="E105" s="175"/>
      <c r="F105" s="175"/>
      <c r="G105" s="175"/>
      <c r="H105" s="176">
        <v>125.45</v>
      </c>
      <c r="I105" s="176">
        <f>'[5]Waste compos'!B26</f>
        <v>133.69</v>
      </c>
    </row>
    <row r="106" spans="1:9" x14ac:dyDescent="0.35">
      <c r="A106" s="173" t="s">
        <v>265</v>
      </c>
      <c r="B106" s="22" t="s">
        <v>89</v>
      </c>
      <c r="C106" s="174"/>
      <c r="D106" s="86"/>
      <c r="E106" s="175"/>
      <c r="F106" s="175"/>
      <c r="G106" s="175"/>
      <c r="H106" s="176">
        <v>436.55</v>
      </c>
      <c r="I106" s="176">
        <f>'[5]Waste compos'!B27</f>
        <v>352.64</v>
      </c>
    </row>
    <row r="107" spans="1:9" ht="29" x14ac:dyDescent="0.35">
      <c r="A107" s="167" t="s">
        <v>271</v>
      </c>
      <c r="B107" s="168" t="s">
        <v>89</v>
      </c>
      <c r="C107" s="169"/>
      <c r="D107" s="170"/>
      <c r="E107" s="175"/>
      <c r="F107" s="175"/>
      <c r="G107" s="175"/>
      <c r="H107" s="172">
        <v>3.74</v>
      </c>
      <c r="I107" s="172">
        <f>'[5]Waste compos'!B29</f>
        <v>5.75</v>
      </c>
    </row>
    <row r="108" spans="1:9" x14ac:dyDescent="0.35">
      <c r="A108" s="173" t="s">
        <v>264</v>
      </c>
      <c r="B108" s="22" t="s">
        <v>89</v>
      </c>
      <c r="C108" s="174"/>
      <c r="D108" s="86"/>
      <c r="E108" s="175"/>
      <c r="F108" s="175"/>
      <c r="G108" s="175"/>
      <c r="H108" s="176">
        <v>0.17</v>
      </c>
      <c r="I108" s="176">
        <f>'[5]Waste compos'!B30</f>
        <v>1.7</v>
      </c>
    </row>
    <row r="109" spans="1:9" x14ac:dyDescent="0.35">
      <c r="A109" s="173" t="s">
        <v>265</v>
      </c>
      <c r="B109" s="22" t="s">
        <v>89</v>
      </c>
      <c r="C109" s="174"/>
      <c r="D109" s="86"/>
      <c r="E109" s="175"/>
      <c r="F109" s="175"/>
      <c r="G109" s="175"/>
      <c r="H109" s="176">
        <v>3.58</v>
      </c>
      <c r="I109" s="176">
        <f>'[5]Waste compos'!B31</f>
        <v>4.04</v>
      </c>
    </row>
    <row r="110" spans="1:9" x14ac:dyDescent="0.35">
      <c r="A110" s="167" t="s">
        <v>272</v>
      </c>
      <c r="B110" s="168" t="s">
        <v>89</v>
      </c>
      <c r="C110" s="169"/>
      <c r="D110" s="170"/>
      <c r="E110" s="175"/>
      <c r="F110" s="175"/>
      <c r="G110" s="175"/>
      <c r="H110" s="172">
        <v>1.49</v>
      </c>
      <c r="I110" s="172">
        <f>'[5]Waste compos'!B33</f>
        <v>1.81</v>
      </c>
    </row>
    <row r="111" spans="1:9" x14ac:dyDescent="0.35">
      <c r="A111" s="173" t="s">
        <v>264</v>
      </c>
      <c r="B111" s="22" t="s">
        <v>89</v>
      </c>
      <c r="C111" s="174"/>
      <c r="D111" s="86"/>
      <c r="E111" s="175"/>
      <c r="F111" s="175"/>
      <c r="G111" s="175"/>
      <c r="H111" s="176">
        <v>0.28999999999999998</v>
      </c>
      <c r="I111" s="176">
        <f>'[5]Waste compos'!B34</f>
        <v>0</v>
      </c>
    </row>
    <row r="112" spans="1:9" x14ac:dyDescent="0.35">
      <c r="A112" s="173" t="s">
        <v>265</v>
      </c>
      <c r="B112" s="22" t="s">
        <v>89</v>
      </c>
      <c r="C112" s="174"/>
      <c r="D112" s="86"/>
      <c r="E112" s="175"/>
      <c r="F112" s="175"/>
      <c r="G112" s="175"/>
      <c r="H112" s="176">
        <v>1.21</v>
      </c>
      <c r="I112" s="176">
        <f>'[5]Waste compos'!B35</f>
        <v>1.81</v>
      </c>
    </row>
    <row r="113" spans="1:9" ht="15" customHeight="1" x14ac:dyDescent="0.35">
      <c r="A113" s="167" t="s">
        <v>273</v>
      </c>
      <c r="B113" s="168" t="s">
        <v>89</v>
      </c>
      <c r="C113" s="169"/>
      <c r="D113" s="170"/>
      <c r="E113" s="175"/>
      <c r="F113" s="175"/>
      <c r="G113" s="175"/>
      <c r="H113" s="172">
        <v>326.39</v>
      </c>
      <c r="I113" s="172">
        <f>'[5]Waste compos'!B37</f>
        <v>614.91</v>
      </c>
    </row>
    <row r="114" spans="1:9" x14ac:dyDescent="0.35">
      <c r="A114" s="173" t="s">
        <v>264</v>
      </c>
      <c r="B114" s="22" t="s">
        <v>89</v>
      </c>
      <c r="C114" s="174"/>
      <c r="D114" s="86"/>
      <c r="E114" s="175"/>
      <c r="F114" s="175"/>
      <c r="G114" s="175"/>
      <c r="H114" s="176">
        <v>1.93</v>
      </c>
      <c r="I114" s="176">
        <f>'[5]Waste compos'!B38</f>
        <v>0</v>
      </c>
    </row>
    <row r="115" spans="1:9" x14ac:dyDescent="0.35">
      <c r="A115" s="173" t="s">
        <v>265</v>
      </c>
      <c r="B115" s="22" t="s">
        <v>89</v>
      </c>
      <c r="C115" s="174"/>
      <c r="D115" s="86"/>
      <c r="E115" s="175"/>
      <c r="F115" s="175"/>
      <c r="G115" s="175"/>
      <c r="H115" s="176">
        <v>326.49</v>
      </c>
      <c r="I115" s="176">
        <f>'[5]Waste compos'!B39</f>
        <v>613.74</v>
      </c>
    </row>
    <row r="116" spans="1:9" ht="29" x14ac:dyDescent="0.35">
      <c r="A116" s="167" t="s">
        <v>274</v>
      </c>
      <c r="B116" s="168" t="s">
        <v>89</v>
      </c>
      <c r="C116" s="169"/>
      <c r="D116" s="170"/>
      <c r="E116" s="175"/>
      <c r="F116" s="175"/>
      <c r="G116" s="175"/>
      <c r="H116" s="172">
        <v>12.02</v>
      </c>
      <c r="I116" s="172">
        <f>'[5]Waste compos'!B41</f>
        <v>32.46</v>
      </c>
    </row>
    <row r="117" spans="1:9" x14ac:dyDescent="0.35">
      <c r="A117" s="173" t="s">
        <v>264</v>
      </c>
      <c r="B117" s="22" t="s">
        <v>89</v>
      </c>
      <c r="C117" s="174"/>
      <c r="D117" s="86"/>
      <c r="E117" s="175"/>
      <c r="F117" s="175"/>
      <c r="G117" s="175"/>
      <c r="H117" s="176">
        <v>0</v>
      </c>
      <c r="I117" s="176">
        <f>'[5]Waste compos'!B42</f>
        <v>0</v>
      </c>
    </row>
    <row r="118" spans="1:9" x14ac:dyDescent="0.35">
      <c r="A118" s="173" t="s">
        <v>265</v>
      </c>
      <c r="B118" s="22" t="s">
        <v>89</v>
      </c>
      <c r="C118" s="174"/>
      <c r="D118" s="86"/>
      <c r="E118" s="175"/>
      <c r="F118" s="175"/>
      <c r="G118" s="175"/>
      <c r="H118" s="176">
        <v>12.02</v>
      </c>
      <c r="I118" s="176">
        <f>'[5]Waste compos'!B43</f>
        <v>32.46</v>
      </c>
    </row>
    <row r="119" spans="1:9" x14ac:dyDescent="0.35">
      <c r="A119" s="167" t="s">
        <v>275</v>
      </c>
      <c r="B119" s="168" t="s">
        <v>89</v>
      </c>
      <c r="C119" s="169"/>
      <c r="D119" s="170"/>
      <c r="E119" s="175"/>
      <c r="F119" s="175"/>
      <c r="G119" s="175"/>
      <c r="H119" s="172">
        <v>185.91</v>
      </c>
      <c r="I119" s="172">
        <f>'[5]Waste compos'!B45</f>
        <v>137.16999999999999</v>
      </c>
    </row>
    <row r="120" spans="1:9" x14ac:dyDescent="0.35">
      <c r="A120" s="173" t="s">
        <v>264</v>
      </c>
      <c r="B120" s="22" t="s">
        <v>89</v>
      </c>
      <c r="C120" s="174"/>
      <c r="D120" s="86"/>
      <c r="E120" s="175"/>
      <c r="F120" s="175"/>
      <c r="G120" s="175"/>
      <c r="H120" s="176">
        <v>102.68</v>
      </c>
      <c r="I120" s="176">
        <f>'[5]Waste compos'!B46</f>
        <v>57.93</v>
      </c>
    </row>
    <row r="121" spans="1:9" x14ac:dyDescent="0.35">
      <c r="A121" s="173" t="s">
        <v>265</v>
      </c>
      <c r="B121" s="22" t="s">
        <v>89</v>
      </c>
      <c r="C121" s="174"/>
      <c r="D121" s="86"/>
      <c r="E121" s="175"/>
      <c r="F121" s="175"/>
      <c r="G121" s="175"/>
      <c r="H121" s="176">
        <v>83.23</v>
      </c>
      <c r="I121" s="176">
        <f>'[5]Waste compos'!B47</f>
        <v>80.239999999999995</v>
      </c>
    </row>
    <row r="122" spans="1:9" s="1" customFormat="1" x14ac:dyDescent="0.35">
      <c r="A122" s="167" t="s">
        <v>276</v>
      </c>
      <c r="B122" s="168" t="s">
        <v>89</v>
      </c>
      <c r="C122" s="169"/>
      <c r="D122" s="170"/>
      <c r="E122" s="175"/>
      <c r="F122" s="175"/>
      <c r="G122" s="175"/>
      <c r="H122" s="172">
        <v>24544.71</v>
      </c>
      <c r="I122" s="172">
        <f>'[5]Waste compos'!B49</f>
        <v>21263.87</v>
      </c>
    </row>
    <row r="123" spans="1:9" x14ac:dyDescent="0.35">
      <c r="A123" s="173" t="s">
        <v>264</v>
      </c>
      <c r="B123" s="22" t="s">
        <v>89</v>
      </c>
      <c r="C123" s="174"/>
      <c r="D123" s="86"/>
      <c r="E123" s="175"/>
      <c r="F123" s="175"/>
      <c r="G123" s="175"/>
      <c r="H123" s="176">
        <v>4744.2</v>
      </c>
      <c r="I123" s="176">
        <f>'[5]Waste compos'!B50</f>
        <v>5344.16</v>
      </c>
    </row>
    <row r="124" spans="1:9" x14ac:dyDescent="0.35">
      <c r="A124" s="173" t="s">
        <v>265</v>
      </c>
      <c r="B124" s="22" t="s">
        <v>89</v>
      </c>
      <c r="C124" s="174"/>
      <c r="D124" s="86"/>
      <c r="E124" s="175"/>
      <c r="F124" s="175"/>
      <c r="G124" s="175"/>
      <c r="H124" s="176">
        <v>19594.509999999998</v>
      </c>
      <c r="I124" s="176">
        <f>'[5]Waste compos'!B51</f>
        <v>15935.78</v>
      </c>
    </row>
    <row r="125" spans="1:9" x14ac:dyDescent="0.35">
      <c r="A125" s="167" t="s">
        <v>277</v>
      </c>
      <c r="B125" s="168" t="s">
        <v>89</v>
      </c>
      <c r="C125" s="169"/>
      <c r="D125" s="170"/>
      <c r="E125" s="175"/>
      <c r="F125" s="175"/>
      <c r="G125" s="175"/>
      <c r="H125" s="172">
        <v>39.99</v>
      </c>
      <c r="I125" s="172">
        <f>'[5]Waste compos'!B53</f>
        <v>210.25</v>
      </c>
    </row>
    <row r="126" spans="1:9" x14ac:dyDescent="0.35">
      <c r="A126" s="173" t="s">
        <v>264</v>
      </c>
      <c r="B126" s="22" t="s">
        <v>89</v>
      </c>
      <c r="C126" s="174"/>
      <c r="D126" s="86"/>
      <c r="E126" s="175"/>
      <c r="F126" s="175"/>
      <c r="G126" s="175"/>
      <c r="H126" s="176">
        <v>2.41</v>
      </c>
      <c r="I126" s="176">
        <f>'[5]Waste compos'!B54</f>
        <v>3.86</v>
      </c>
    </row>
    <row r="127" spans="1:9" x14ac:dyDescent="0.35">
      <c r="A127" s="173" t="s">
        <v>265</v>
      </c>
      <c r="B127" s="22" t="s">
        <v>89</v>
      </c>
      <c r="C127" s="174"/>
      <c r="D127" s="86"/>
      <c r="E127" s="175"/>
      <c r="F127" s="175"/>
      <c r="G127" s="175"/>
      <c r="H127" s="176">
        <v>37.58</v>
      </c>
      <c r="I127" s="176">
        <f>'[5]Waste compos'!B55</f>
        <v>206.39</v>
      </c>
    </row>
    <row r="128" spans="1:9" x14ac:dyDescent="0.35">
      <c r="A128" s="167" t="s">
        <v>278</v>
      </c>
      <c r="B128" s="168" t="s">
        <v>89</v>
      </c>
      <c r="C128" s="169"/>
      <c r="D128" s="170"/>
      <c r="E128" s="175"/>
      <c r="F128" s="175"/>
      <c r="G128" s="175"/>
      <c r="H128" s="172">
        <v>4182.21</v>
      </c>
      <c r="I128" s="172">
        <f>'[5]Waste compos'!B57</f>
        <v>4080.85</v>
      </c>
    </row>
    <row r="129" spans="1:9" x14ac:dyDescent="0.35">
      <c r="A129" s="173" t="s">
        <v>264</v>
      </c>
      <c r="B129" s="22" t="s">
        <v>89</v>
      </c>
      <c r="C129" s="174"/>
      <c r="D129" s="86"/>
      <c r="E129" s="175"/>
      <c r="F129" s="175"/>
      <c r="G129" s="175"/>
      <c r="H129" s="176">
        <v>1963.32</v>
      </c>
      <c r="I129" s="176">
        <f>'[5]Waste compos'!B58</f>
        <v>2203.6799999999998</v>
      </c>
    </row>
    <row r="130" spans="1:9" x14ac:dyDescent="0.35">
      <c r="A130" s="173" t="s">
        <v>265</v>
      </c>
      <c r="B130" s="22" t="s">
        <v>89</v>
      </c>
      <c r="C130" s="174"/>
      <c r="D130" s="86"/>
      <c r="E130" s="175"/>
      <c r="F130" s="175"/>
      <c r="G130" s="175"/>
      <c r="H130" s="176">
        <v>2216.6</v>
      </c>
      <c r="I130" s="176">
        <f>'[5]Waste compos'!B59</f>
        <v>1867.42</v>
      </c>
    </row>
    <row r="131" spans="1:9" x14ac:dyDescent="0.35">
      <c r="A131" s="167" t="s">
        <v>279</v>
      </c>
      <c r="B131" s="168" t="s">
        <v>89</v>
      </c>
      <c r="C131" s="169"/>
      <c r="D131" s="170"/>
      <c r="E131" s="175"/>
      <c r="F131" s="175"/>
      <c r="G131" s="175"/>
      <c r="H131" s="172">
        <v>10877.92</v>
      </c>
      <c r="I131" s="172">
        <f>'[5]Waste compos'!B61</f>
        <v>11258.61</v>
      </c>
    </row>
    <row r="132" spans="1:9" x14ac:dyDescent="0.35">
      <c r="A132" s="173" t="s">
        <v>264</v>
      </c>
      <c r="B132" s="22" t="s">
        <v>89</v>
      </c>
      <c r="C132" s="174"/>
      <c r="D132" s="86"/>
      <c r="E132" s="175"/>
      <c r="F132" s="175"/>
      <c r="G132" s="175"/>
      <c r="H132" s="176">
        <v>7229.46</v>
      </c>
      <c r="I132" s="176">
        <f>'[5]Waste compos'!B62</f>
        <v>9115.73</v>
      </c>
    </row>
    <row r="133" spans="1:9" x14ac:dyDescent="0.35">
      <c r="A133" s="173" t="s">
        <v>265</v>
      </c>
      <c r="B133" s="22" t="s">
        <v>89</v>
      </c>
      <c r="C133" s="174"/>
      <c r="D133" s="86"/>
      <c r="E133" s="175"/>
      <c r="F133" s="175"/>
      <c r="G133" s="175"/>
      <c r="H133" s="176">
        <v>2199.71</v>
      </c>
      <c r="I133" s="176">
        <f>'[5]Waste compos'!B63</f>
        <v>1714.33</v>
      </c>
    </row>
    <row r="134" spans="1:9" x14ac:dyDescent="0.35">
      <c r="A134" s="167" t="s">
        <v>280</v>
      </c>
      <c r="B134" s="168" t="s">
        <v>89</v>
      </c>
      <c r="C134" s="169"/>
      <c r="D134" s="170"/>
      <c r="E134" s="175"/>
      <c r="F134" s="175"/>
      <c r="G134" s="175"/>
      <c r="H134" s="172">
        <v>54727.28</v>
      </c>
      <c r="I134" s="172">
        <f>'[5]Waste compos'!B65</f>
        <v>45655.54</v>
      </c>
    </row>
    <row r="135" spans="1:9" x14ac:dyDescent="0.35">
      <c r="A135" s="173" t="s">
        <v>264</v>
      </c>
      <c r="B135" s="22" t="s">
        <v>89</v>
      </c>
      <c r="C135" s="174"/>
      <c r="D135" s="86"/>
      <c r="E135" s="175"/>
      <c r="F135" s="175"/>
      <c r="G135" s="175"/>
      <c r="H135" s="176">
        <v>44809.93</v>
      </c>
      <c r="I135" s="176">
        <f>'[5]Waste compos'!B66</f>
        <v>36822.769999999997</v>
      </c>
    </row>
    <row r="136" spans="1:9" x14ac:dyDescent="0.35">
      <c r="A136" s="173" t="s">
        <v>265</v>
      </c>
      <c r="B136" s="22" t="s">
        <v>89</v>
      </c>
      <c r="C136" s="174"/>
      <c r="D136" s="86"/>
      <c r="E136" s="175"/>
      <c r="F136" s="175"/>
      <c r="G136" s="175"/>
      <c r="H136" s="176">
        <v>8938.1299999999992</v>
      </c>
      <c r="I136" s="176">
        <f>'[5]Waste compos'!B67</f>
        <v>8788.7800000000007</v>
      </c>
    </row>
    <row r="137" spans="1:9" ht="29" x14ac:dyDescent="0.35">
      <c r="A137" s="167" t="s">
        <v>281</v>
      </c>
      <c r="B137" s="168" t="s">
        <v>89</v>
      </c>
      <c r="C137" s="169"/>
      <c r="D137" s="170"/>
      <c r="E137" s="175"/>
      <c r="F137" s="175"/>
      <c r="G137" s="175"/>
      <c r="H137" s="172">
        <v>1.02</v>
      </c>
      <c r="I137" s="172">
        <f>'[5]Waste compos'!B69</f>
        <v>0.26</v>
      </c>
    </row>
    <row r="138" spans="1:9" x14ac:dyDescent="0.35">
      <c r="A138" s="173" t="s">
        <v>264</v>
      </c>
      <c r="B138" s="22" t="s">
        <v>89</v>
      </c>
      <c r="C138" s="174"/>
      <c r="D138" s="86"/>
      <c r="E138" s="175"/>
      <c r="F138" s="175"/>
      <c r="G138" s="175"/>
      <c r="H138" s="176">
        <v>0</v>
      </c>
      <c r="I138" s="176">
        <f>'[5]Waste compos'!B70</f>
        <v>0</v>
      </c>
    </row>
    <row r="139" spans="1:9" x14ac:dyDescent="0.35">
      <c r="A139" s="173" t="s">
        <v>265</v>
      </c>
      <c r="B139" s="22" t="s">
        <v>89</v>
      </c>
      <c r="C139" s="174"/>
      <c r="D139" s="86"/>
      <c r="E139" s="175"/>
      <c r="F139" s="175"/>
      <c r="G139" s="175"/>
      <c r="H139" s="176">
        <v>0.8</v>
      </c>
      <c r="I139" s="176">
        <f>'[5]Waste compos'!B71</f>
        <v>0.26</v>
      </c>
    </row>
    <row r="140" spans="1:9" ht="29" x14ac:dyDescent="0.35">
      <c r="A140" s="167" t="s">
        <v>282</v>
      </c>
      <c r="B140" s="168" t="s">
        <v>89</v>
      </c>
      <c r="C140" s="169"/>
      <c r="D140" s="170"/>
      <c r="E140" s="175"/>
      <c r="F140" s="175"/>
      <c r="G140" s="175"/>
      <c r="H140" s="172">
        <v>12606.1</v>
      </c>
      <c r="I140" s="172">
        <f>'[5]Waste compos'!B73</f>
        <v>8987.24</v>
      </c>
    </row>
    <row r="141" spans="1:9" ht="15" customHeight="1" x14ac:dyDescent="0.35">
      <c r="A141" s="173" t="s">
        <v>264</v>
      </c>
      <c r="B141" s="22" t="s">
        <v>89</v>
      </c>
      <c r="C141" s="174"/>
      <c r="D141" s="86"/>
      <c r="E141" s="175"/>
      <c r="F141" s="175"/>
      <c r="G141" s="175"/>
      <c r="H141" s="176">
        <v>1909.41</v>
      </c>
      <c r="I141" s="176">
        <f>'[5]Waste compos'!B74</f>
        <v>2858.3</v>
      </c>
    </row>
    <row r="142" spans="1:9" x14ac:dyDescent="0.35">
      <c r="A142" s="173" t="s">
        <v>265</v>
      </c>
      <c r="B142" s="22" t="s">
        <v>89</v>
      </c>
      <c r="C142" s="174"/>
      <c r="D142" s="86"/>
      <c r="E142" s="175"/>
      <c r="F142" s="175"/>
      <c r="G142" s="175"/>
      <c r="H142" s="176">
        <v>10588.58</v>
      </c>
      <c r="I142" s="176">
        <f>'[5]Waste compos'!B75</f>
        <v>6207.46</v>
      </c>
    </row>
    <row r="143" spans="1:9" ht="29" x14ac:dyDescent="0.35">
      <c r="A143" s="167" t="s">
        <v>283</v>
      </c>
      <c r="B143" s="168" t="s">
        <v>89</v>
      </c>
      <c r="C143" s="169"/>
      <c r="D143" s="170"/>
      <c r="E143" s="175"/>
      <c r="F143" s="175"/>
      <c r="G143" s="175"/>
      <c r="H143" s="172">
        <v>17446.25</v>
      </c>
      <c r="I143" s="172">
        <f>'[5]Waste compos'!B77</f>
        <v>36458.28</v>
      </c>
    </row>
    <row r="144" spans="1:9" x14ac:dyDescent="0.35">
      <c r="A144" s="173" t="s">
        <v>264</v>
      </c>
      <c r="B144" s="22" t="s">
        <v>89</v>
      </c>
      <c r="C144" s="174"/>
      <c r="D144" s="86"/>
      <c r="E144" s="175"/>
      <c r="F144" s="175"/>
      <c r="G144" s="175"/>
      <c r="H144" s="176">
        <v>2356.7399999999998</v>
      </c>
      <c r="I144" s="176">
        <f>'[5]Waste compos'!B78</f>
        <v>9743.15</v>
      </c>
    </row>
    <row r="145" spans="1:9" x14ac:dyDescent="0.35">
      <c r="A145" s="173" t="s">
        <v>265</v>
      </c>
      <c r="B145" s="22" t="s">
        <v>89</v>
      </c>
      <c r="C145" s="174"/>
      <c r="D145" s="86"/>
      <c r="E145" s="175"/>
      <c r="F145" s="175"/>
      <c r="G145" s="175"/>
      <c r="H145" s="176">
        <v>15252.09</v>
      </c>
      <c r="I145" s="176">
        <f>'[5]Waste compos'!B79</f>
        <v>26777.64</v>
      </c>
    </row>
    <row r="146" spans="1:9" x14ac:dyDescent="0.35">
      <c r="A146" s="166" t="s">
        <v>284</v>
      </c>
      <c r="B146" s="17" t="s">
        <v>89</v>
      </c>
      <c r="C146" s="154"/>
      <c r="D146" s="81"/>
      <c r="E146" s="177"/>
      <c r="F146" s="177"/>
      <c r="G146" s="177"/>
      <c r="H146" s="37">
        <v>77481.25</v>
      </c>
      <c r="I146" s="37">
        <f>'[5]Enviro waste'!B14</f>
        <v>79894.09</v>
      </c>
    </row>
    <row r="147" spans="1:9" x14ac:dyDescent="0.35">
      <c r="A147" s="178" t="s">
        <v>285</v>
      </c>
      <c r="B147" s="168" t="s">
        <v>89</v>
      </c>
      <c r="C147" s="174"/>
      <c r="D147" s="86"/>
      <c r="E147" s="175"/>
      <c r="F147" s="175"/>
      <c r="G147" s="175"/>
      <c r="H147" s="172">
        <v>24616.22</v>
      </c>
      <c r="I147" s="172">
        <f>'[5]Enviro waste'!B15</f>
        <v>28907.17</v>
      </c>
    </row>
    <row r="148" spans="1:9" x14ac:dyDescent="0.35">
      <c r="A148" s="136" t="s">
        <v>286</v>
      </c>
      <c r="B148" s="22" t="s">
        <v>89</v>
      </c>
      <c r="C148" s="179"/>
      <c r="D148" s="86"/>
      <c r="E148" s="175"/>
      <c r="F148" s="175"/>
      <c r="G148" s="175"/>
      <c r="H148" s="176">
        <v>7943.74</v>
      </c>
      <c r="I148" s="176">
        <f>'[5]Enviro waste'!B16</f>
        <v>4630.7700000000004</v>
      </c>
    </row>
    <row r="149" spans="1:9" x14ac:dyDescent="0.35">
      <c r="A149" s="180" t="s">
        <v>287</v>
      </c>
      <c r="B149" s="22" t="s">
        <v>89</v>
      </c>
      <c r="C149" s="179"/>
      <c r="D149" s="86"/>
      <c r="E149" s="175"/>
      <c r="F149" s="175"/>
      <c r="G149" s="175"/>
      <c r="H149" s="176">
        <v>3106.36</v>
      </c>
      <c r="I149" s="176">
        <f>'[5]Enviro waste'!B17</f>
        <v>722.2</v>
      </c>
    </row>
    <row r="150" spans="1:9" x14ac:dyDescent="0.35">
      <c r="A150" s="180" t="s">
        <v>288</v>
      </c>
      <c r="B150" s="22" t="s">
        <v>89</v>
      </c>
      <c r="C150" s="179"/>
      <c r="D150" s="86"/>
      <c r="E150" s="175"/>
      <c r="F150" s="175"/>
      <c r="G150" s="175"/>
      <c r="H150" s="176">
        <v>4837.38</v>
      </c>
      <c r="I150" s="176">
        <f>'[5]Enviro waste'!B18</f>
        <v>3908.57</v>
      </c>
    </row>
    <row r="151" spans="1:9" x14ac:dyDescent="0.35">
      <c r="A151" s="136" t="s">
        <v>289</v>
      </c>
      <c r="B151" s="22" t="s">
        <v>89</v>
      </c>
      <c r="C151" s="179"/>
      <c r="D151" s="86"/>
      <c r="E151" s="175"/>
      <c r="F151" s="175"/>
      <c r="G151" s="175"/>
      <c r="H151" s="176">
        <v>15093.68</v>
      </c>
      <c r="I151" s="176">
        <f>'[5]Enviro waste'!B19</f>
        <v>23334.55</v>
      </c>
    </row>
    <row r="152" spans="1:9" x14ac:dyDescent="0.35">
      <c r="A152" s="180" t="s">
        <v>287</v>
      </c>
      <c r="B152" s="22" t="s">
        <v>89</v>
      </c>
      <c r="C152" s="179"/>
      <c r="D152" s="86"/>
      <c r="E152" s="175"/>
      <c r="F152" s="175"/>
      <c r="G152" s="175"/>
      <c r="H152" s="176">
        <v>85.19</v>
      </c>
      <c r="I152" s="176">
        <f>'[5]Enviro waste'!B20</f>
        <v>819.32</v>
      </c>
    </row>
    <row r="153" spans="1:9" x14ac:dyDescent="0.35">
      <c r="A153" s="180" t="s">
        <v>288</v>
      </c>
      <c r="B153" s="22" t="s">
        <v>89</v>
      </c>
      <c r="C153" s="179"/>
      <c r="D153" s="86"/>
      <c r="E153" s="175"/>
      <c r="F153" s="175"/>
      <c r="G153" s="175"/>
      <c r="H153" s="176">
        <v>15008.49</v>
      </c>
      <c r="I153" s="176">
        <f>'[5]Enviro waste'!B21</f>
        <v>22515.24</v>
      </c>
    </row>
    <row r="154" spans="1:9" x14ac:dyDescent="0.35">
      <c r="A154" s="136" t="s">
        <v>290</v>
      </c>
      <c r="B154" s="22" t="s">
        <v>89</v>
      </c>
      <c r="C154" s="179"/>
      <c r="D154" s="86"/>
      <c r="E154" s="175"/>
      <c r="F154" s="175"/>
      <c r="G154" s="175"/>
      <c r="H154" s="176">
        <v>1578.81</v>
      </c>
      <c r="I154" s="176">
        <f>'[5]Enviro waste'!B22</f>
        <v>941.85</v>
      </c>
    </row>
    <row r="155" spans="1:9" x14ac:dyDescent="0.35">
      <c r="A155" s="180" t="s">
        <v>287</v>
      </c>
      <c r="B155" s="22" t="s">
        <v>89</v>
      </c>
      <c r="C155" s="179"/>
      <c r="D155" s="86"/>
      <c r="E155" s="175"/>
      <c r="F155" s="175"/>
      <c r="G155" s="175"/>
      <c r="H155" s="176">
        <v>27.99</v>
      </c>
      <c r="I155" s="176">
        <f>'[5]Enviro waste'!B23</f>
        <v>0</v>
      </c>
    </row>
    <row r="156" spans="1:9" x14ac:dyDescent="0.35">
      <c r="A156" s="180" t="s">
        <v>288</v>
      </c>
      <c r="B156" s="22" t="s">
        <v>89</v>
      </c>
      <c r="C156" s="179"/>
      <c r="D156" s="86"/>
      <c r="E156" s="175"/>
      <c r="F156" s="175"/>
      <c r="G156" s="175"/>
      <c r="H156" s="176">
        <v>1550.82</v>
      </c>
      <c r="I156" s="176">
        <f>'[5]Enviro waste'!B24</f>
        <v>941.85</v>
      </c>
    </row>
    <row r="157" spans="1:9" x14ac:dyDescent="0.35">
      <c r="A157" s="178" t="s">
        <v>291</v>
      </c>
      <c r="B157" s="168" t="s">
        <v>89</v>
      </c>
      <c r="C157" s="174"/>
      <c r="D157" s="86"/>
      <c r="E157" s="175"/>
      <c r="F157" s="175"/>
      <c r="G157" s="175"/>
      <c r="H157" s="172">
        <v>52865.03</v>
      </c>
      <c r="I157" s="172">
        <f>'[5]Enviro waste'!B25</f>
        <v>50986.92</v>
      </c>
    </row>
    <row r="158" spans="1:9" x14ac:dyDescent="0.35">
      <c r="A158" s="136" t="s">
        <v>286</v>
      </c>
      <c r="B158" s="22" t="s">
        <v>89</v>
      </c>
      <c r="C158" s="179"/>
      <c r="D158" s="86"/>
      <c r="E158" s="175"/>
      <c r="F158" s="175"/>
      <c r="G158" s="175"/>
      <c r="H158" s="176">
        <v>8769.43</v>
      </c>
      <c r="I158" s="176">
        <f>'[5]Enviro waste'!B26</f>
        <v>13211.33</v>
      </c>
    </row>
    <row r="159" spans="1:9" x14ac:dyDescent="0.35">
      <c r="A159" s="180" t="s">
        <v>287</v>
      </c>
      <c r="B159" s="22" t="s">
        <v>89</v>
      </c>
      <c r="C159" s="179"/>
      <c r="D159" s="86"/>
      <c r="E159" s="175"/>
      <c r="F159" s="175"/>
      <c r="G159" s="175"/>
      <c r="H159" s="176">
        <v>41.6</v>
      </c>
      <c r="I159" s="176">
        <f>'[5]Enviro waste'!B27</f>
        <v>17.38</v>
      </c>
    </row>
    <row r="160" spans="1:9" s="1" customFormat="1" x14ac:dyDescent="0.35">
      <c r="A160" s="180" t="s">
        <v>288</v>
      </c>
      <c r="B160" s="22" t="s">
        <v>89</v>
      </c>
      <c r="C160" s="179"/>
      <c r="D160" s="86"/>
      <c r="E160" s="175"/>
      <c r="F160" s="175"/>
      <c r="G160" s="175"/>
      <c r="H160" s="176">
        <v>8727.83</v>
      </c>
      <c r="I160" s="176">
        <f>'[5]Enviro waste'!B28</f>
        <v>13193.96</v>
      </c>
    </row>
    <row r="161" spans="1:9" s="1" customFormat="1" x14ac:dyDescent="0.35">
      <c r="A161" s="136" t="s">
        <v>289</v>
      </c>
      <c r="B161" s="22" t="s">
        <v>89</v>
      </c>
      <c r="C161" s="179"/>
      <c r="D161" s="86"/>
      <c r="E161" s="175"/>
      <c r="F161" s="175"/>
      <c r="G161" s="175"/>
      <c r="H161" s="176">
        <v>33105.589999999997</v>
      </c>
      <c r="I161" s="176">
        <f>'[5]Enviro waste'!B29</f>
        <v>34201.339999999997</v>
      </c>
    </row>
    <row r="162" spans="1:9" s="1" customFormat="1" x14ac:dyDescent="0.35">
      <c r="A162" s="180" t="s">
        <v>287</v>
      </c>
      <c r="B162" s="22" t="s">
        <v>89</v>
      </c>
      <c r="C162" s="179"/>
      <c r="D162" s="86"/>
      <c r="E162" s="175"/>
      <c r="F162" s="175"/>
      <c r="G162" s="175"/>
      <c r="H162" s="176">
        <v>159.25</v>
      </c>
      <c r="I162" s="176">
        <f>'[5]Enviro waste'!B30</f>
        <v>993.65</v>
      </c>
    </row>
    <row r="163" spans="1:9" s="1" customFormat="1" x14ac:dyDescent="0.35">
      <c r="A163" s="180" t="s">
        <v>288</v>
      </c>
      <c r="B163" s="22" t="s">
        <v>89</v>
      </c>
      <c r="C163" s="179"/>
      <c r="D163" s="86"/>
      <c r="E163" s="175"/>
      <c r="F163" s="175"/>
      <c r="G163" s="175"/>
      <c r="H163" s="176">
        <v>32946.339999999997</v>
      </c>
      <c r="I163" s="176">
        <f>'[5]Enviro waste'!B31</f>
        <v>33207.69</v>
      </c>
    </row>
    <row r="164" spans="1:9" s="1" customFormat="1" x14ac:dyDescent="0.35">
      <c r="A164" s="136" t="s">
        <v>290</v>
      </c>
      <c r="B164" s="22" t="s">
        <v>89</v>
      </c>
      <c r="C164" s="179"/>
      <c r="D164" s="86"/>
      <c r="E164" s="175"/>
      <c r="F164" s="175"/>
      <c r="G164" s="175"/>
      <c r="H164" s="176">
        <v>10990.02</v>
      </c>
      <c r="I164" s="176">
        <f>'[5]Enviro waste'!B32</f>
        <v>3574.25</v>
      </c>
    </row>
    <row r="165" spans="1:9" s="1" customFormat="1" x14ac:dyDescent="0.35">
      <c r="A165" s="180" t="s">
        <v>287</v>
      </c>
      <c r="B165" s="22" t="s">
        <v>89</v>
      </c>
      <c r="C165" s="179"/>
      <c r="D165" s="86"/>
      <c r="E165" s="175"/>
      <c r="F165" s="175"/>
      <c r="G165" s="175"/>
      <c r="H165" s="176">
        <v>1269.22</v>
      </c>
      <c r="I165" s="176">
        <f>'[5]Enviro waste'!B33</f>
        <v>0</v>
      </c>
    </row>
    <row r="166" spans="1:9" s="1" customFormat="1" x14ac:dyDescent="0.35">
      <c r="A166" s="180" t="s">
        <v>288</v>
      </c>
      <c r="B166" s="22" t="s">
        <v>89</v>
      </c>
      <c r="C166" s="179"/>
      <c r="D166" s="86"/>
      <c r="E166" s="175"/>
      <c r="F166" s="175"/>
      <c r="G166" s="175"/>
      <c r="H166" s="176">
        <v>9720.7999999999993</v>
      </c>
      <c r="I166" s="176">
        <f>'[5]Enviro waste'!B34</f>
        <v>3574.25</v>
      </c>
    </row>
    <row r="167" spans="1:9" s="1" customFormat="1" x14ac:dyDescent="0.35">
      <c r="A167" s="166" t="s">
        <v>292</v>
      </c>
      <c r="B167" s="17" t="s">
        <v>89</v>
      </c>
      <c r="C167" s="154"/>
      <c r="D167" s="81"/>
      <c r="E167" s="177"/>
      <c r="F167" s="177"/>
      <c r="G167" s="177"/>
      <c r="H167" s="37">
        <v>83987.78</v>
      </c>
      <c r="I167" s="37">
        <f>'[5]Enviro waste'!B35</f>
        <v>88507.86</v>
      </c>
    </row>
    <row r="168" spans="1:9" s="1" customFormat="1" x14ac:dyDescent="0.35">
      <c r="A168" s="178" t="s">
        <v>285</v>
      </c>
      <c r="B168" s="168" t="s">
        <v>89</v>
      </c>
      <c r="C168" s="174"/>
      <c r="D168" s="86"/>
      <c r="E168" s="175"/>
      <c r="F168" s="175"/>
      <c r="G168" s="175"/>
      <c r="H168" s="172">
        <v>54236.38</v>
      </c>
      <c r="I168" s="172">
        <f>'[5]Enviro waste'!B36</f>
        <v>49981.39</v>
      </c>
    </row>
    <row r="169" spans="1:9" s="1" customFormat="1" x14ac:dyDescent="0.35">
      <c r="A169" s="136" t="s">
        <v>293</v>
      </c>
      <c r="B169" s="22" t="s">
        <v>89</v>
      </c>
      <c r="C169" s="179"/>
      <c r="D169" s="86"/>
      <c r="E169" s="175"/>
      <c r="F169" s="175"/>
      <c r="G169" s="175"/>
      <c r="H169" s="55">
        <v>17821.91</v>
      </c>
      <c r="I169" s="44">
        <f>'[5]Enviro waste'!B37</f>
        <v>14634.14</v>
      </c>
    </row>
    <row r="170" spans="1:9" x14ac:dyDescent="0.35">
      <c r="A170" s="180" t="s">
        <v>287</v>
      </c>
      <c r="B170" s="22" t="s">
        <v>89</v>
      </c>
      <c r="C170" s="179"/>
      <c r="D170" s="86"/>
      <c r="E170" s="175"/>
      <c r="F170" s="175"/>
      <c r="G170" s="175"/>
      <c r="H170" s="55">
        <v>16430.099999999999</v>
      </c>
      <c r="I170" s="44">
        <f>'[5]Enviro waste'!B38</f>
        <v>13669.43</v>
      </c>
    </row>
    <row r="171" spans="1:9" x14ac:dyDescent="0.35">
      <c r="A171" s="180" t="s">
        <v>288</v>
      </c>
      <c r="B171" s="22" t="s">
        <v>89</v>
      </c>
      <c r="C171" s="179"/>
      <c r="D171" s="86"/>
      <c r="E171" s="175"/>
      <c r="F171" s="175"/>
      <c r="G171" s="175"/>
      <c r="H171" s="55">
        <v>1391.81</v>
      </c>
      <c r="I171" s="44">
        <f>'[5]Enviro waste'!B39</f>
        <v>964.71</v>
      </c>
    </row>
    <row r="172" spans="1:9" x14ac:dyDescent="0.35">
      <c r="A172" s="136" t="s">
        <v>294</v>
      </c>
      <c r="B172" s="22" t="s">
        <v>89</v>
      </c>
      <c r="C172" s="179"/>
      <c r="D172" s="86"/>
      <c r="E172" s="175"/>
      <c r="F172" s="175"/>
      <c r="G172" s="175"/>
      <c r="H172" s="55">
        <v>7638.83</v>
      </c>
      <c r="I172" s="44">
        <f>'[5]Enviro waste'!B40</f>
        <v>7638.04</v>
      </c>
    </row>
    <row r="173" spans="1:9" x14ac:dyDescent="0.35">
      <c r="A173" s="180" t="s">
        <v>287</v>
      </c>
      <c r="B173" s="22" t="s">
        <v>89</v>
      </c>
      <c r="C173" s="179"/>
      <c r="D173" s="86"/>
      <c r="E173" s="175"/>
      <c r="F173" s="175"/>
      <c r="G173" s="175"/>
      <c r="H173" s="55">
        <v>6008.77</v>
      </c>
      <c r="I173" s="44">
        <f>'[5]Enviro waste'!B41</f>
        <v>5765.33</v>
      </c>
    </row>
    <row r="174" spans="1:9" x14ac:dyDescent="0.35">
      <c r="A174" s="180" t="s">
        <v>288</v>
      </c>
      <c r="B174" s="22" t="s">
        <v>89</v>
      </c>
      <c r="C174" s="179"/>
      <c r="D174" s="86"/>
      <c r="E174" s="175"/>
      <c r="F174" s="175"/>
      <c r="G174" s="175"/>
      <c r="H174" s="55">
        <v>1630.06</v>
      </c>
      <c r="I174" s="44">
        <f>'[5]Enviro waste'!B42</f>
        <v>1872.72</v>
      </c>
    </row>
    <row r="175" spans="1:9" x14ac:dyDescent="0.35">
      <c r="A175" s="136" t="s">
        <v>295</v>
      </c>
      <c r="B175" s="22" t="s">
        <v>89</v>
      </c>
      <c r="C175" s="179"/>
      <c r="D175" s="86"/>
      <c r="E175" s="175"/>
      <c r="F175" s="175"/>
      <c r="G175" s="175"/>
      <c r="H175" s="55">
        <v>3204.48</v>
      </c>
      <c r="I175" s="44">
        <f>'[5]Enviro waste'!B43</f>
        <v>4456.93</v>
      </c>
    </row>
    <row r="176" spans="1:9" x14ac:dyDescent="0.35">
      <c r="A176" s="180" t="s">
        <v>287</v>
      </c>
      <c r="B176" s="22" t="s">
        <v>89</v>
      </c>
      <c r="C176" s="179"/>
      <c r="D176" s="86"/>
      <c r="E176" s="175"/>
      <c r="F176" s="175"/>
      <c r="G176" s="175"/>
      <c r="H176" s="55">
        <v>923.27</v>
      </c>
      <c r="I176" s="44">
        <f>'[5]Enviro waste'!B44</f>
        <v>552.73</v>
      </c>
    </row>
    <row r="177" spans="1:9" x14ac:dyDescent="0.35">
      <c r="A177" s="180" t="s">
        <v>288</v>
      </c>
      <c r="B177" s="22" t="s">
        <v>89</v>
      </c>
      <c r="C177" s="179"/>
      <c r="D177" s="86"/>
      <c r="E177" s="175"/>
      <c r="F177" s="175"/>
      <c r="G177" s="175"/>
      <c r="H177" s="55">
        <v>2281.21</v>
      </c>
      <c r="I177" s="44">
        <f>'[5]Enviro waste'!B45</f>
        <v>3904.2</v>
      </c>
    </row>
    <row r="178" spans="1:9" x14ac:dyDescent="0.35">
      <c r="A178" s="136" t="s">
        <v>296</v>
      </c>
      <c r="B178" s="22" t="s">
        <v>89</v>
      </c>
      <c r="C178" s="179"/>
      <c r="D178" s="86"/>
      <c r="E178" s="175"/>
      <c r="F178" s="175"/>
      <c r="G178" s="175"/>
      <c r="H178" s="55">
        <v>25571.16</v>
      </c>
      <c r="I178" s="44">
        <f>'[5]Enviro waste'!B46</f>
        <v>23252.28</v>
      </c>
    </row>
    <row r="179" spans="1:9" x14ac:dyDescent="0.35">
      <c r="A179" s="180" t="s">
        <v>287</v>
      </c>
      <c r="B179" s="22" t="s">
        <v>89</v>
      </c>
      <c r="C179" s="179"/>
      <c r="D179" s="86"/>
      <c r="E179" s="175"/>
      <c r="F179" s="175"/>
      <c r="G179" s="175"/>
      <c r="H179" s="55">
        <v>1807.2</v>
      </c>
      <c r="I179" s="44">
        <f>'[5]Enviro waste'!B47</f>
        <v>4468.78</v>
      </c>
    </row>
    <row r="180" spans="1:9" x14ac:dyDescent="0.35">
      <c r="A180" s="180" t="s">
        <v>288</v>
      </c>
      <c r="B180" s="22" t="s">
        <v>89</v>
      </c>
      <c r="C180" s="179"/>
      <c r="D180" s="86"/>
      <c r="E180" s="175"/>
      <c r="F180" s="175"/>
      <c r="G180" s="175"/>
      <c r="H180" s="55">
        <v>23763.96</v>
      </c>
      <c r="I180" s="44">
        <f>'[5]Enviro waste'!B48</f>
        <v>18783.5</v>
      </c>
    </row>
    <row r="181" spans="1:9" x14ac:dyDescent="0.35">
      <c r="A181" s="178" t="s">
        <v>291</v>
      </c>
      <c r="B181" s="168" t="s">
        <v>89</v>
      </c>
      <c r="C181" s="174"/>
      <c r="D181" s="86"/>
      <c r="E181" s="175"/>
      <c r="F181" s="175"/>
      <c r="G181" s="175"/>
      <c r="H181" s="172">
        <v>29751.41</v>
      </c>
      <c r="I181" s="181">
        <f>'[5]Enviro waste'!B49</f>
        <v>38526.47</v>
      </c>
    </row>
    <row r="182" spans="1:9" x14ac:dyDescent="0.35">
      <c r="A182" s="136" t="s">
        <v>293</v>
      </c>
      <c r="B182" s="22" t="s">
        <v>89</v>
      </c>
      <c r="C182" s="179"/>
      <c r="D182" s="86"/>
      <c r="E182" s="175"/>
      <c r="F182" s="175"/>
      <c r="G182" s="175"/>
      <c r="H182" s="55">
        <v>471.76</v>
      </c>
      <c r="I182" s="44">
        <f>'[5]Enviro waste'!B50</f>
        <v>1756.11</v>
      </c>
    </row>
    <row r="183" spans="1:9" x14ac:dyDescent="0.35">
      <c r="A183" s="180" t="s">
        <v>287</v>
      </c>
      <c r="B183" s="22" t="s">
        <v>89</v>
      </c>
      <c r="C183" s="179"/>
      <c r="D183" s="86"/>
      <c r="E183" s="175"/>
      <c r="F183" s="175"/>
      <c r="G183" s="175"/>
      <c r="H183" s="55">
        <v>294.08</v>
      </c>
      <c r="I183" s="44">
        <f>'[5]Enviro waste'!B51</f>
        <v>258.38</v>
      </c>
    </row>
    <row r="184" spans="1:9" x14ac:dyDescent="0.35">
      <c r="A184" s="180" t="s">
        <v>288</v>
      </c>
      <c r="B184" s="22" t="s">
        <v>89</v>
      </c>
      <c r="C184" s="179"/>
      <c r="D184" s="86"/>
      <c r="E184" s="175"/>
      <c r="F184" s="175"/>
      <c r="G184" s="175"/>
      <c r="H184" s="55">
        <v>177.68</v>
      </c>
      <c r="I184" s="44">
        <f>'[5]Enviro waste'!B52</f>
        <v>1497.73</v>
      </c>
    </row>
    <row r="185" spans="1:9" x14ac:dyDescent="0.35">
      <c r="A185" s="136" t="s">
        <v>294</v>
      </c>
      <c r="B185" s="22" t="s">
        <v>89</v>
      </c>
      <c r="C185" s="179"/>
      <c r="D185" s="86"/>
      <c r="E185" s="175"/>
      <c r="F185" s="175"/>
      <c r="G185" s="175"/>
      <c r="H185" s="55">
        <v>30.96</v>
      </c>
      <c r="I185" s="44">
        <f>'[5]Enviro waste'!B53</f>
        <v>401.66</v>
      </c>
    </row>
    <row r="186" spans="1:9" x14ac:dyDescent="0.35">
      <c r="A186" s="180" t="s">
        <v>287</v>
      </c>
      <c r="B186" s="22" t="s">
        <v>89</v>
      </c>
      <c r="C186" s="179"/>
      <c r="D186" s="86"/>
      <c r="E186" s="175"/>
      <c r="F186" s="175"/>
      <c r="G186" s="175"/>
      <c r="H186" s="55">
        <v>0</v>
      </c>
      <c r="I186" s="44">
        <f>'[5]Enviro waste'!B54</f>
        <v>0</v>
      </c>
    </row>
    <row r="187" spans="1:9" x14ac:dyDescent="0.35">
      <c r="A187" s="180" t="s">
        <v>288</v>
      </c>
      <c r="B187" s="22" t="s">
        <v>89</v>
      </c>
      <c r="C187" s="179"/>
      <c r="D187" s="86"/>
      <c r="E187" s="175"/>
      <c r="F187" s="175"/>
      <c r="G187" s="175"/>
      <c r="H187" s="55">
        <v>30.96</v>
      </c>
      <c r="I187" s="44">
        <f>'[5]Enviro waste'!B55</f>
        <v>401.66</v>
      </c>
    </row>
    <row r="188" spans="1:9" x14ac:dyDescent="0.35">
      <c r="A188" s="136" t="s">
        <v>295</v>
      </c>
      <c r="B188" s="22" t="s">
        <v>89</v>
      </c>
      <c r="C188" s="179"/>
      <c r="D188" s="86"/>
      <c r="E188" s="175"/>
      <c r="F188" s="175"/>
      <c r="G188" s="175"/>
      <c r="H188" s="55">
        <v>19782.560000000001</v>
      </c>
      <c r="I188" s="44">
        <f>'[5]Enviro waste'!B56</f>
        <v>26900.28</v>
      </c>
    </row>
    <row r="189" spans="1:9" x14ac:dyDescent="0.35">
      <c r="A189" s="180" t="s">
        <v>287</v>
      </c>
      <c r="B189" s="22" t="s">
        <v>89</v>
      </c>
      <c r="C189" s="179"/>
      <c r="D189" s="86"/>
      <c r="E189" s="175"/>
      <c r="F189" s="175"/>
      <c r="G189" s="175"/>
      <c r="H189" s="55">
        <v>0.32</v>
      </c>
      <c r="I189" s="44">
        <f>'[5]Enviro waste'!B57</f>
        <v>0.15</v>
      </c>
    </row>
    <row r="190" spans="1:9" x14ac:dyDescent="0.35">
      <c r="A190" s="180" t="s">
        <v>288</v>
      </c>
      <c r="B190" s="22" t="s">
        <v>89</v>
      </c>
      <c r="C190" s="179"/>
      <c r="D190" s="86"/>
      <c r="E190" s="175"/>
      <c r="F190" s="175"/>
      <c r="G190" s="175"/>
      <c r="H190" s="55">
        <v>19782.240000000002</v>
      </c>
      <c r="I190" s="44">
        <f>'[5]Enviro waste'!B58</f>
        <v>26900.12</v>
      </c>
    </row>
    <row r="191" spans="1:9" x14ac:dyDescent="0.35">
      <c r="A191" s="136" t="s">
        <v>296</v>
      </c>
      <c r="B191" s="22" t="s">
        <v>89</v>
      </c>
      <c r="C191" s="179"/>
      <c r="D191" s="86"/>
      <c r="E191" s="175"/>
      <c r="F191" s="175"/>
      <c r="G191" s="175"/>
      <c r="H191" s="55">
        <v>9466.1299999999992</v>
      </c>
      <c r="I191" s="44">
        <f>'[5]Enviro waste'!B59</f>
        <v>9468.42</v>
      </c>
    </row>
    <row r="192" spans="1:9" x14ac:dyDescent="0.35">
      <c r="A192" s="180" t="s">
        <v>287</v>
      </c>
      <c r="B192" s="22" t="s">
        <v>89</v>
      </c>
      <c r="C192" s="179"/>
      <c r="D192" s="86"/>
      <c r="E192" s="175"/>
      <c r="F192" s="175"/>
      <c r="G192" s="175"/>
      <c r="H192" s="55">
        <v>4987.88</v>
      </c>
      <c r="I192" s="44">
        <f>'[5]Enviro waste'!B60</f>
        <v>1625.07</v>
      </c>
    </row>
    <row r="193" spans="1:9" x14ac:dyDescent="0.35">
      <c r="A193" s="180" t="s">
        <v>288</v>
      </c>
      <c r="B193" s="22" t="s">
        <v>89</v>
      </c>
      <c r="C193" s="179"/>
      <c r="D193" s="86"/>
      <c r="E193" s="175"/>
      <c r="F193" s="175"/>
      <c r="G193" s="175"/>
      <c r="H193" s="55">
        <v>4478.25</v>
      </c>
      <c r="I193" s="44">
        <f>'[5]Enviro waste'!B61</f>
        <v>7843.35</v>
      </c>
    </row>
    <row r="194" spans="1:9" x14ac:dyDescent="0.35">
      <c r="A194" s="164"/>
      <c r="B194" s="182"/>
      <c r="C194" s="182"/>
      <c r="D194" s="182"/>
      <c r="E194" s="183"/>
      <c r="F194" s="183"/>
      <c r="G194" s="183"/>
      <c r="H194" s="183"/>
      <c r="I194" s="183"/>
    </row>
    <row r="195" spans="1:9" x14ac:dyDescent="0.35">
      <c r="A195" s="184" t="s">
        <v>297</v>
      </c>
      <c r="B195" s="17" t="s">
        <v>89</v>
      </c>
      <c r="C195" s="185"/>
      <c r="D195" s="81"/>
      <c r="E195" s="113">
        <v>12064.61</v>
      </c>
      <c r="F195" s="113">
        <v>14312.31</v>
      </c>
      <c r="G195" s="113">
        <v>7935.92</v>
      </c>
      <c r="H195" s="113">
        <v>15225.15</v>
      </c>
      <c r="I195" s="113">
        <f>SUM(I196:I197)</f>
        <v>6962.13</v>
      </c>
    </row>
    <row r="196" spans="1:9" x14ac:dyDescent="0.35">
      <c r="A196" s="36" t="s">
        <v>298</v>
      </c>
      <c r="B196" s="22" t="s">
        <v>89</v>
      </c>
      <c r="C196" s="28"/>
      <c r="D196" s="86"/>
      <c r="E196" s="114">
        <v>10831.41</v>
      </c>
      <c r="F196" s="114">
        <v>13170.51</v>
      </c>
      <c r="G196" s="114">
        <v>7096.06</v>
      </c>
      <c r="H196" s="114">
        <v>14301.09</v>
      </c>
      <c r="I196" s="115">
        <f>'[5]Enviro waste'!B5</f>
        <v>6505.56</v>
      </c>
    </row>
    <row r="197" spans="1:9" x14ac:dyDescent="0.35">
      <c r="A197" s="36" t="s">
        <v>299</v>
      </c>
      <c r="B197" s="22" t="s">
        <v>89</v>
      </c>
      <c r="C197" s="28"/>
      <c r="D197" s="86"/>
      <c r="E197" s="114">
        <v>1233.2</v>
      </c>
      <c r="F197" s="114">
        <v>1141.8</v>
      </c>
      <c r="G197" s="114">
        <v>839.86</v>
      </c>
      <c r="H197" s="114">
        <v>924.06</v>
      </c>
      <c r="I197" s="115">
        <f>'[5]Enviro waste'!B6</f>
        <v>456.57</v>
      </c>
    </row>
    <row r="198" spans="1:9" x14ac:dyDescent="0.35">
      <c r="A198" s="184" t="s">
        <v>300</v>
      </c>
      <c r="B198" s="17" t="s">
        <v>89</v>
      </c>
      <c r="C198" s="185"/>
      <c r="D198" s="81"/>
      <c r="E198" s="113">
        <v>4502.87</v>
      </c>
      <c r="F198" s="113">
        <v>4983.45</v>
      </c>
      <c r="G198" s="113">
        <v>4435.82</v>
      </c>
      <c r="H198" s="113">
        <v>4977.88</v>
      </c>
      <c r="I198" s="113">
        <f>'[5]Enviro waste'!B10</f>
        <v>9771.5300000000007</v>
      </c>
    </row>
    <row r="199" spans="1:9" x14ac:dyDescent="0.35">
      <c r="A199" s="186"/>
      <c r="B199" s="89"/>
      <c r="C199" s="187"/>
      <c r="D199" s="187"/>
      <c r="E199" s="188"/>
      <c r="F199" s="188"/>
      <c r="G199" s="188"/>
      <c r="H199" s="188"/>
      <c r="I199" s="1"/>
    </row>
    <row r="200" spans="1:9" ht="16.5" x14ac:dyDescent="0.35">
      <c r="A200" s="10" t="s">
        <v>301</v>
      </c>
      <c r="B200" s="189" t="s">
        <v>2</v>
      </c>
      <c r="C200" s="190"/>
      <c r="D200" s="11"/>
      <c r="E200" s="111">
        <v>2018</v>
      </c>
      <c r="F200" s="111">
        <v>2019</v>
      </c>
      <c r="G200" s="111">
        <v>2020</v>
      </c>
      <c r="H200" s="111">
        <v>2021</v>
      </c>
      <c r="I200" s="111">
        <v>2022</v>
      </c>
    </row>
    <row r="201" spans="1:9" x14ac:dyDescent="0.35">
      <c r="A201" s="184" t="s">
        <v>302</v>
      </c>
      <c r="B201" s="17" t="s">
        <v>303</v>
      </c>
      <c r="C201" s="184"/>
      <c r="D201" s="17"/>
      <c r="E201" s="191">
        <v>50</v>
      </c>
      <c r="F201" s="191">
        <v>62</v>
      </c>
      <c r="G201" s="191">
        <v>51</v>
      </c>
      <c r="H201" s="191">
        <v>44</v>
      </c>
      <c r="I201" s="191">
        <f>[5]Spills!E45</f>
        <v>41</v>
      </c>
    </row>
    <row r="202" spans="1:9" x14ac:dyDescent="0.35">
      <c r="A202" s="73" t="s">
        <v>304</v>
      </c>
      <c r="B202" s="192" t="s">
        <v>303</v>
      </c>
      <c r="C202" s="73"/>
      <c r="D202" s="193"/>
      <c r="E202" s="194"/>
      <c r="F202" s="194"/>
      <c r="G202" s="195">
        <v>42</v>
      </c>
      <c r="H202" s="195">
        <v>34</v>
      </c>
      <c r="I202" s="196">
        <f>SUM([5]Spills!E8:E37)</f>
        <v>30</v>
      </c>
    </row>
    <row r="203" spans="1:9" ht="16.5" x14ac:dyDescent="0.35">
      <c r="A203" s="73" t="s">
        <v>305</v>
      </c>
      <c r="B203" s="192" t="s">
        <v>303</v>
      </c>
      <c r="C203" s="73"/>
      <c r="D203" s="193"/>
      <c r="E203" s="194"/>
      <c r="F203" s="194"/>
      <c r="G203" s="195">
        <v>7</v>
      </c>
      <c r="H203" s="195">
        <v>10</v>
      </c>
      <c r="I203" s="196">
        <f>SUM([5]Spills!E38:E42)</f>
        <v>5</v>
      </c>
    </row>
    <row r="204" spans="1:9" x14ac:dyDescent="0.35">
      <c r="A204" s="73" t="s">
        <v>306</v>
      </c>
      <c r="B204" s="192" t="s">
        <v>303</v>
      </c>
      <c r="C204" s="73"/>
      <c r="D204" s="193"/>
      <c r="E204" s="194"/>
      <c r="F204" s="194"/>
      <c r="G204" s="195">
        <v>2</v>
      </c>
      <c r="H204" s="195">
        <v>0</v>
      </c>
      <c r="I204" s="196">
        <f>SUM([5]Spills!E43:E44)</f>
        <v>2</v>
      </c>
    </row>
    <row r="205" spans="1:9" x14ac:dyDescent="0.35">
      <c r="A205" s="73" t="s">
        <v>307</v>
      </c>
      <c r="B205" s="192" t="s">
        <v>303</v>
      </c>
      <c r="C205" s="73"/>
      <c r="D205" s="193"/>
      <c r="E205" s="197"/>
      <c r="F205" s="197"/>
      <c r="G205" s="197"/>
      <c r="H205" s="197"/>
      <c r="I205" s="196">
        <f>SUM([5]Spills!E4:E6)</f>
        <v>3</v>
      </c>
    </row>
    <row r="206" spans="1:9" x14ac:dyDescent="0.35">
      <c r="A206" s="73" t="s">
        <v>308</v>
      </c>
      <c r="B206" s="192" t="s">
        <v>303</v>
      </c>
      <c r="C206" s="73"/>
      <c r="D206" s="193"/>
      <c r="E206" s="197"/>
      <c r="F206" s="197"/>
      <c r="G206" s="197"/>
      <c r="H206" s="197"/>
      <c r="I206" s="196">
        <f>SUM([5]Spills!E7)</f>
        <v>1</v>
      </c>
    </row>
    <row r="207" spans="1:9" x14ac:dyDescent="0.35">
      <c r="A207" s="184" t="s">
        <v>309</v>
      </c>
      <c r="B207" s="17" t="s">
        <v>310</v>
      </c>
      <c r="C207" s="184"/>
      <c r="D207" s="17"/>
      <c r="E207" s="198">
        <v>49.151000000000003</v>
      </c>
      <c r="F207" s="198">
        <v>320.82500000000005</v>
      </c>
      <c r="G207" s="199">
        <v>194.58250000000001</v>
      </c>
      <c r="H207" s="199">
        <v>316.04500000000002</v>
      </c>
      <c r="I207" s="199">
        <f>[5]Spills!F45</f>
        <v>984.95500000000004</v>
      </c>
    </row>
    <row r="208" spans="1:9" ht="15" x14ac:dyDescent="0.35">
      <c r="A208" s="73" t="s">
        <v>311</v>
      </c>
      <c r="B208" s="147" t="s">
        <v>231</v>
      </c>
      <c r="C208" s="73"/>
      <c r="D208" s="147"/>
      <c r="E208" s="194"/>
      <c r="F208" s="194"/>
      <c r="G208" s="200">
        <v>108.48250000000002</v>
      </c>
      <c r="H208" s="200">
        <v>46.445</v>
      </c>
      <c r="I208" s="142">
        <f>SUM([5]Spills!F8:F37)</f>
        <v>31.105000000000004</v>
      </c>
    </row>
    <row r="209" spans="1:9" ht="16.5" x14ac:dyDescent="0.35">
      <c r="A209" s="73" t="s">
        <v>305</v>
      </c>
      <c r="B209" s="147" t="s">
        <v>231</v>
      </c>
      <c r="C209" s="73"/>
      <c r="D209" s="147"/>
      <c r="E209" s="194"/>
      <c r="F209" s="194"/>
      <c r="G209" s="200">
        <v>65.2</v>
      </c>
      <c r="H209" s="200">
        <v>269.60000000000002</v>
      </c>
      <c r="I209" s="142">
        <f>SUM([5]Spills!F38:F42)</f>
        <v>906.95</v>
      </c>
    </row>
    <row r="210" spans="1:9" ht="15" x14ac:dyDescent="0.35">
      <c r="A210" s="73" t="s">
        <v>312</v>
      </c>
      <c r="B210" s="147" t="s">
        <v>231</v>
      </c>
      <c r="C210" s="73"/>
      <c r="D210" s="137"/>
      <c r="E210" s="194"/>
      <c r="F210" s="194"/>
      <c r="G210" s="200">
        <v>20.9</v>
      </c>
      <c r="H210" s="200">
        <v>0</v>
      </c>
      <c r="I210" s="142">
        <f>SUM([5]Spills!F43:F44)</f>
        <v>0.9</v>
      </c>
    </row>
    <row r="211" spans="1:9" ht="15" x14ac:dyDescent="0.35">
      <c r="A211" s="73" t="s">
        <v>313</v>
      </c>
      <c r="B211" s="147" t="s">
        <v>231</v>
      </c>
      <c r="C211" s="73"/>
      <c r="D211" s="137"/>
      <c r="E211" s="197"/>
      <c r="F211" s="197"/>
      <c r="G211" s="197"/>
      <c r="H211" s="197"/>
      <c r="I211" s="142">
        <f>SUM([5]Spills!F4:F6)</f>
        <v>41</v>
      </c>
    </row>
    <row r="212" spans="1:9" ht="15" x14ac:dyDescent="0.35">
      <c r="A212" s="73" t="s">
        <v>314</v>
      </c>
      <c r="B212" s="147" t="s">
        <v>231</v>
      </c>
      <c r="C212" s="73"/>
      <c r="D212" s="137"/>
      <c r="E212" s="197"/>
      <c r="F212" s="197"/>
      <c r="G212" s="197"/>
      <c r="H212" s="197"/>
      <c r="I212" s="142">
        <f>SUM([5]Spills!F7)</f>
        <v>5</v>
      </c>
    </row>
    <row r="213" spans="1:9" x14ac:dyDescent="0.35">
      <c r="A213" s="186"/>
      <c r="B213" s="89"/>
      <c r="C213" s="187"/>
      <c r="D213" s="187"/>
      <c r="E213" s="188"/>
      <c r="F213" s="188"/>
      <c r="G213" s="188"/>
      <c r="H213" s="188"/>
      <c r="I213" s="1"/>
    </row>
    <row r="214" spans="1:9" x14ac:dyDescent="0.35">
      <c r="A214" s="109" t="s">
        <v>315</v>
      </c>
      <c r="B214" s="11" t="s">
        <v>2</v>
      </c>
      <c r="C214" s="109"/>
      <c r="D214" s="11"/>
      <c r="E214" s="111">
        <v>2018</v>
      </c>
      <c r="F214" s="111">
        <v>2019</v>
      </c>
      <c r="G214" s="111">
        <v>2020</v>
      </c>
      <c r="H214" s="111">
        <v>2021</v>
      </c>
      <c r="I214" s="111">
        <v>2022</v>
      </c>
    </row>
    <row r="215" spans="1:9" x14ac:dyDescent="0.35">
      <c r="A215" s="201" t="s">
        <v>316</v>
      </c>
      <c r="B215" s="202" t="s">
        <v>317</v>
      </c>
      <c r="C215" s="201"/>
      <c r="D215" s="192"/>
      <c r="E215" s="134">
        <v>13.634338</v>
      </c>
      <c r="F215" s="134">
        <v>12.090999</v>
      </c>
      <c r="G215" s="143">
        <v>24.814684</v>
      </c>
      <c r="H215" s="143">
        <v>19.470445999999999</v>
      </c>
      <c r="I215" s="143">
        <f>SUM('[5]HSE Penalties 2022'!Z9:AW9)/1000000</f>
        <v>23.889032</v>
      </c>
    </row>
    <row r="216" spans="1:9" x14ac:dyDescent="0.35">
      <c r="A216" s="203" t="s">
        <v>318</v>
      </c>
      <c r="B216" s="192" t="s">
        <v>317</v>
      </c>
      <c r="C216" s="203"/>
      <c r="D216" s="192"/>
      <c r="E216" s="194"/>
      <c r="F216" s="194"/>
      <c r="G216" s="121">
        <v>16.474011000000001</v>
      </c>
      <c r="H216" s="121">
        <v>15.433627</v>
      </c>
      <c r="I216" s="121">
        <f>('[5]HSE Penalties 2022'!Z9+'[5]HSE Penalties 2022'!AB9+'[5]HSE Penalties 2022'!AD9+'[5]HSE Penalties 2022'!AF9+'[5]HSE Penalties 2022'!AH9+'[5]HSE Penalties 2022'!AJ9+'[5]HSE Penalties 2022'!AL9+'[5]HSE Penalties 2022'!AN9+'[5]HSE Penalties 2022'!AP9+'[5]HSE Penalties 2022'!AR9+'[5]HSE Penalties 2022'!AT9+'[5]HSE Penalties 2022'!AV9)/1000000</f>
        <v>17.733577</v>
      </c>
    </row>
    <row r="217" spans="1:9" x14ac:dyDescent="0.35">
      <c r="A217" s="204" t="s">
        <v>319</v>
      </c>
      <c r="B217" s="202" t="s">
        <v>317</v>
      </c>
      <c r="C217" s="204"/>
      <c r="D217" s="192"/>
      <c r="E217" s="134">
        <v>27273.775188830095</v>
      </c>
      <c r="F217" s="143">
        <v>24197.735660000002</v>
      </c>
      <c r="G217" s="143">
        <v>22378.664000000001</v>
      </c>
      <c r="H217" s="143">
        <v>27321.434000000005</v>
      </c>
      <c r="I217" s="143">
        <f>'[5]HSE cost 2022'!C4</f>
        <v>34846</v>
      </c>
    </row>
    <row r="218" spans="1:9" x14ac:dyDescent="0.35">
      <c r="A218" s="204" t="s">
        <v>320</v>
      </c>
      <c r="B218" s="202" t="s">
        <v>317</v>
      </c>
      <c r="C218" s="204"/>
      <c r="D218" s="192"/>
      <c r="E218" s="134">
        <v>25911.107967675089</v>
      </c>
      <c r="F218" s="143">
        <v>27852.502379999998</v>
      </c>
      <c r="G218" s="143">
        <v>28665.193372127862</v>
      </c>
      <c r="H218" s="143">
        <v>28863.894035048463</v>
      </c>
      <c r="I218" s="143">
        <f>'[5]HSE cost 2022'!C5</f>
        <v>32867</v>
      </c>
    </row>
    <row r="219" spans="1:9" x14ac:dyDescent="0.35">
      <c r="A219" s="73" t="s">
        <v>321</v>
      </c>
      <c r="B219" s="192" t="s">
        <v>317</v>
      </c>
      <c r="C219" s="73"/>
      <c r="D219" s="192"/>
      <c r="E219" s="114">
        <v>2338.8522790665002</v>
      </c>
      <c r="F219" s="121">
        <v>3226.9073200000003</v>
      </c>
      <c r="G219" s="121">
        <v>3646.4120000000003</v>
      </c>
      <c r="H219" s="121">
        <v>3483.2464170000003</v>
      </c>
      <c r="I219" s="121">
        <f>'[5]HSE cost 2022'!C15</f>
        <v>3874</v>
      </c>
    </row>
    <row r="220" spans="1:9" x14ac:dyDescent="0.35">
      <c r="A220" s="73" t="s">
        <v>322</v>
      </c>
      <c r="B220" s="192" t="s">
        <v>317</v>
      </c>
      <c r="C220" s="73"/>
      <c r="D220" s="192"/>
      <c r="E220" s="114">
        <v>1576.4858841522</v>
      </c>
      <c r="F220" s="121">
        <v>1644.8449400000002</v>
      </c>
      <c r="G220" s="121">
        <v>1531.6049918399999</v>
      </c>
      <c r="H220" s="121">
        <v>1660.3996829</v>
      </c>
      <c r="I220" s="121">
        <f>'[5]HSE cost 2022'!C18</f>
        <v>2024</v>
      </c>
    </row>
    <row r="221" spans="1:9" x14ac:dyDescent="0.35">
      <c r="A221" s="73" t="s">
        <v>323</v>
      </c>
      <c r="B221" s="192" t="s">
        <v>317</v>
      </c>
      <c r="C221" s="73"/>
      <c r="D221" s="192"/>
      <c r="E221" s="114">
        <v>2591.6485616292853</v>
      </c>
      <c r="F221" s="121">
        <v>1855</v>
      </c>
      <c r="G221" s="121">
        <v>3129.6398578878657</v>
      </c>
      <c r="H221" s="121">
        <v>3054.8268903484645</v>
      </c>
      <c r="I221" s="121">
        <f>'[5]HSE cost 2022'!C22</f>
        <v>3406</v>
      </c>
    </row>
    <row r="222" spans="1:9" x14ac:dyDescent="0.35">
      <c r="A222" s="73" t="s">
        <v>324</v>
      </c>
      <c r="B222" s="192" t="s">
        <v>317</v>
      </c>
      <c r="C222" s="73"/>
      <c r="D222" s="192"/>
      <c r="E222" s="114">
        <v>344.12553478079991</v>
      </c>
      <c r="F222" s="121">
        <v>515.04952000000003</v>
      </c>
      <c r="G222" s="121">
        <v>316.62400000000002</v>
      </c>
      <c r="H222" s="121">
        <v>216.07726209999998</v>
      </c>
      <c r="I222" s="121">
        <f>'[5]HSE cost 2022'!C25</f>
        <v>364</v>
      </c>
    </row>
    <row r="223" spans="1:9" x14ac:dyDescent="0.35">
      <c r="B223" s="205"/>
      <c r="I223" s="89"/>
    </row>
    <row r="224" spans="1:9" x14ac:dyDescent="0.35">
      <c r="A224" s="90" t="s">
        <v>188</v>
      </c>
      <c r="B224" s="207"/>
      <c r="C224" s="106"/>
      <c r="D224" s="207"/>
      <c r="E224" s="5"/>
      <c r="F224" s="5"/>
      <c r="G224" s="5"/>
      <c r="H224" s="5"/>
      <c r="I224" s="5"/>
    </row>
    <row r="225" spans="1:9" x14ac:dyDescent="0.35">
      <c r="A225" s="208" t="s">
        <v>325</v>
      </c>
      <c r="B225" s="205"/>
      <c r="C225" s="187"/>
      <c r="D225" s="205"/>
      <c r="E225" s="187"/>
      <c r="F225" s="187"/>
      <c r="G225" s="187"/>
      <c r="H225" s="187"/>
      <c r="I225" s="89"/>
    </row>
    <row r="226" spans="1:9" x14ac:dyDescent="0.35">
      <c r="A226" s="88" t="s">
        <v>326</v>
      </c>
      <c r="B226" s="205"/>
      <c r="C226" s="187"/>
      <c r="D226" s="205"/>
      <c r="E226" s="187"/>
      <c r="F226" s="187"/>
      <c r="G226" s="187"/>
      <c r="H226" s="187"/>
      <c r="I226" s="89"/>
    </row>
    <row r="227" spans="1:9" x14ac:dyDescent="0.35">
      <c r="A227" s="209" t="s">
        <v>192</v>
      </c>
      <c r="B227" s="205"/>
      <c r="C227" s="187"/>
      <c r="D227" s="205"/>
      <c r="E227" s="187"/>
      <c r="F227" s="187"/>
      <c r="G227" s="187"/>
      <c r="H227" s="187"/>
      <c r="I227" s="89"/>
    </row>
    <row r="228" spans="1:9" x14ac:dyDescent="0.35">
      <c r="A228" s="209" t="s">
        <v>327</v>
      </c>
      <c r="B228" s="205"/>
      <c r="C228" s="187"/>
      <c r="D228" s="205"/>
      <c r="E228" s="187"/>
      <c r="F228" s="187"/>
      <c r="G228" s="187"/>
      <c r="H228" s="187"/>
      <c r="I228" s="89"/>
    </row>
    <row r="229" spans="1:9" x14ac:dyDescent="0.35">
      <c r="A229" s="90" t="s">
        <v>195</v>
      </c>
      <c r="B229" s="207"/>
      <c r="C229" s="106"/>
      <c r="D229" s="207"/>
      <c r="E229" s="5"/>
      <c r="F229" s="5"/>
      <c r="G229" s="5"/>
      <c r="H229" s="5"/>
      <c r="I229" s="5"/>
    </row>
    <row r="230" spans="1:9" ht="27.65" customHeight="1" x14ac:dyDescent="0.35">
      <c r="A230" s="572" t="s">
        <v>328</v>
      </c>
      <c r="B230" s="572"/>
      <c r="C230" s="572"/>
      <c r="D230" s="572"/>
      <c r="E230" s="572"/>
      <c r="F230" s="572"/>
      <c r="G230" s="572"/>
      <c r="H230" s="572"/>
      <c r="I230" s="101"/>
    </row>
    <row r="231" spans="1:9" ht="15.65" customHeight="1" x14ac:dyDescent="0.35">
      <c r="A231" s="572" t="s">
        <v>329</v>
      </c>
      <c r="B231" s="572"/>
      <c r="C231" s="572"/>
      <c r="D231" s="572"/>
      <c r="E231" s="572"/>
      <c r="F231" s="572"/>
      <c r="G231" s="572"/>
      <c r="H231" s="572"/>
      <c r="I231" s="100"/>
    </row>
    <row r="232" spans="1:9" ht="15.65" customHeight="1" x14ac:dyDescent="0.35">
      <c r="A232" s="572" t="s">
        <v>330</v>
      </c>
      <c r="B232" s="572"/>
      <c r="C232" s="572"/>
      <c r="D232" s="572"/>
      <c r="E232" s="572"/>
      <c r="F232" s="572"/>
      <c r="G232" s="572"/>
      <c r="H232" s="572"/>
      <c r="I232" s="101"/>
    </row>
    <row r="233" spans="1:9" ht="15.65" customHeight="1" x14ac:dyDescent="0.35">
      <c r="A233" s="572" t="s">
        <v>331</v>
      </c>
      <c r="B233" s="572"/>
      <c r="C233" s="572"/>
      <c r="D233" s="572"/>
      <c r="E233" s="572"/>
      <c r="F233" s="572"/>
      <c r="G233" s="572"/>
      <c r="H233" s="572"/>
      <c r="I233" s="101"/>
    </row>
    <row r="234" spans="1:9" ht="16.899999999999999" customHeight="1" x14ac:dyDescent="0.35">
      <c r="A234" s="210" t="s">
        <v>332</v>
      </c>
      <c r="B234" s="101"/>
      <c r="C234" s="211"/>
      <c r="D234" s="101"/>
      <c r="E234" s="101"/>
      <c r="F234" s="101"/>
      <c r="G234" s="101"/>
      <c r="H234" s="101"/>
      <c r="I234" s="101"/>
    </row>
    <row r="235" spans="1:9" ht="18" customHeight="1" x14ac:dyDescent="0.35">
      <c r="A235" s="572" t="s">
        <v>333</v>
      </c>
      <c r="B235" s="572"/>
      <c r="C235" s="572"/>
      <c r="D235" s="572"/>
      <c r="E235" s="572"/>
      <c r="F235" s="572"/>
      <c r="G235" s="572"/>
      <c r="H235" s="572"/>
      <c r="I235" s="101"/>
    </row>
    <row r="236" spans="1:9" ht="45.65" customHeight="1" x14ac:dyDescent="0.35">
      <c r="A236" s="572" t="s">
        <v>334</v>
      </c>
      <c r="B236" s="572"/>
      <c r="C236" s="572"/>
      <c r="D236" s="572"/>
      <c r="E236" s="572"/>
      <c r="F236" s="572"/>
      <c r="G236" s="572"/>
      <c r="H236" s="572"/>
      <c r="I236" s="101"/>
    </row>
    <row r="237" spans="1:9" x14ac:dyDescent="0.35">
      <c r="B237" s="212"/>
      <c r="I237" s="1"/>
    </row>
    <row r="238" spans="1:9" x14ac:dyDescent="0.35">
      <c r="B238" s="212"/>
      <c r="C238" s="213"/>
      <c r="D238" s="213"/>
      <c r="I238" s="1"/>
    </row>
    <row r="239" spans="1:9" x14ac:dyDescent="0.35">
      <c r="B239" s="212"/>
      <c r="I239" s="1"/>
    </row>
    <row r="240" spans="1:9" x14ac:dyDescent="0.35">
      <c r="B240" s="212"/>
      <c r="I240" s="1"/>
    </row>
    <row r="241" spans="2:9" x14ac:dyDescent="0.35">
      <c r="B241" s="212"/>
      <c r="I241" s="1"/>
    </row>
    <row r="242" spans="2:9" x14ac:dyDescent="0.35">
      <c r="B242" s="212"/>
      <c r="I242" s="1"/>
    </row>
    <row r="243" spans="2:9" x14ac:dyDescent="0.35">
      <c r="B243" s="212"/>
      <c r="I243" s="1"/>
    </row>
    <row r="244" spans="2:9" x14ac:dyDescent="0.35">
      <c r="B244" s="212"/>
      <c r="I244" s="1"/>
    </row>
    <row r="245" spans="2:9" x14ac:dyDescent="0.35">
      <c r="B245" s="212"/>
      <c r="I245" s="1"/>
    </row>
    <row r="246" spans="2:9" x14ac:dyDescent="0.35">
      <c r="B246" s="212"/>
      <c r="I246" s="1"/>
    </row>
  </sheetData>
  <mergeCells count="6">
    <mergeCell ref="A236:H236"/>
    <mergeCell ref="A230:H230"/>
    <mergeCell ref="A231:H231"/>
    <mergeCell ref="A232:H232"/>
    <mergeCell ref="A233:H233"/>
    <mergeCell ref="A235:H23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4E071-F082-4824-B991-262A819EB7A3}">
  <sheetPr>
    <tabColor theme="5" tint="0.59999389629810485"/>
  </sheetPr>
  <dimension ref="A1:BV337"/>
  <sheetViews>
    <sheetView topLeftCell="A76" zoomScale="70" zoomScaleNormal="70" workbookViewId="0">
      <selection activeCell="B112" sqref="B112"/>
    </sheetView>
  </sheetViews>
  <sheetFormatPr defaultColWidth="0" defaultRowHeight="14.5" outlineLevelCol="1" x14ac:dyDescent="0.35"/>
  <cols>
    <col min="1" max="1" width="104.453125" style="102" customWidth="1"/>
    <col min="2" max="2" width="26.81640625" style="206" customWidth="1"/>
    <col min="3" max="3" width="82.453125" style="206" hidden="1" customWidth="1" outlineLevel="1"/>
    <col min="4" max="4" width="23.7265625" style="206" hidden="1" customWidth="1" outlineLevel="1"/>
    <col min="5" max="5" width="14.7265625" style="102" customWidth="1" collapsed="1"/>
    <col min="6" max="9" width="14.7265625" style="102" customWidth="1"/>
    <col min="10" max="10" width="45.7265625" style="262" customWidth="1"/>
    <col min="11" max="24" width="9.1796875" style="1" hidden="1" customWidth="1"/>
    <col min="25" max="16384" width="9.1796875" style="102" hidden="1"/>
  </cols>
  <sheetData>
    <row r="1" spans="1:74" s="1" customFormat="1" x14ac:dyDescent="0.35">
      <c r="B1" s="89"/>
      <c r="C1" s="89"/>
      <c r="D1" s="89"/>
      <c r="J1" s="214"/>
    </row>
    <row r="2" spans="1:74" x14ac:dyDescent="0.35">
      <c r="A2" s="105" t="s">
        <v>335</v>
      </c>
      <c r="B2" s="5"/>
      <c r="C2" s="106"/>
      <c r="D2" s="5"/>
      <c r="E2" s="5"/>
      <c r="F2" s="5"/>
      <c r="G2" s="5"/>
      <c r="H2" s="5"/>
      <c r="I2" s="5"/>
      <c r="J2" s="214"/>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row>
    <row r="3" spans="1:74" x14ac:dyDescent="0.35">
      <c r="A3" s="6"/>
      <c r="B3" s="107"/>
      <c r="C3" s="108"/>
      <c r="D3" s="107"/>
      <c r="E3" s="8"/>
      <c r="F3" s="8"/>
      <c r="G3" s="8"/>
      <c r="H3" s="8"/>
      <c r="I3" s="8"/>
      <c r="J3" s="214"/>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row>
    <row r="4" spans="1:74" x14ac:dyDescent="0.35">
      <c r="A4" s="109" t="s">
        <v>336</v>
      </c>
      <c r="B4" s="11" t="s">
        <v>2</v>
      </c>
      <c r="C4" s="215"/>
      <c r="D4" s="11"/>
      <c r="E4" s="13">
        <v>2018</v>
      </c>
      <c r="F4" s="13">
        <v>2019</v>
      </c>
      <c r="G4" s="13">
        <v>2020</v>
      </c>
      <c r="H4" s="13">
        <v>2021</v>
      </c>
      <c r="I4" s="13">
        <v>2022</v>
      </c>
      <c r="J4" s="214"/>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row>
    <row r="5" spans="1:74" s="1" customFormat="1" x14ac:dyDescent="0.35">
      <c r="A5" s="216" t="s">
        <v>337</v>
      </c>
      <c r="B5" s="217"/>
      <c r="C5" s="216"/>
      <c r="D5" s="217"/>
      <c r="E5" s="144"/>
      <c r="F5" s="144"/>
      <c r="G5" s="144"/>
      <c r="H5" s="144"/>
      <c r="I5" s="145"/>
      <c r="J5" s="214"/>
    </row>
    <row r="6" spans="1:74" s="1" customFormat="1" x14ac:dyDescent="0.35">
      <c r="A6" s="73" t="s">
        <v>338</v>
      </c>
      <c r="B6" s="84" t="s">
        <v>303</v>
      </c>
      <c r="C6" s="73"/>
      <c r="D6" s="84"/>
      <c r="E6" s="218">
        <v>1</v>
      </c>
      <c r="F6" s="218">
        <v>0</v>
      </c>
      <c r="G6" s="218">
        <v>0</v>
      </c>
      <c r="H6" s="218">
        <v>0</v>
      </c>
      <c r="I6" s="219">
        <f>'[6]Personal safety 2022'!C62</f>
        <v>1</v>
      </c>
      <c r="J6" s="214"/>
    </row>
    <row r="7" spans="1:74" s="1" customFormat="1" ht="16.5" x14ac:dyDescent="0.35">
      <c r="A7" s="73" t="s">
        <v>339</v>
      </c>
      <c r="B7" s="84" t="s">
        <v>303</v>
      </c>
      <c r="C7" s="73"/>
      <c r="D7" s="84"/>
      <c r="E7" s="218">
        <v>0</v>
      </c>
      <c r="F7" s="218">
        <v>1</v>
      </c>
      <c r="G7" s="220">
        <v>1</v>
      </c>
      <c r="H7" s="220">
        <v>0</v>
      </c>
      <c r="I7" s="220">
        <v>2</v>
      </c>
      <c r="J7" s="214"/>
    </row>
    <row r="8" spans="1:74" ht="16.5" x14ac:dyDescent="0.35">
      <c r="A8" s="73" t="s">
        <v>340</v>
      </c>
      <c r="B8" s="84" t="s">
        <v>303</v>
      </c>
      <c r="C8" s="73"/>
      <c r="D8" s="84"/>
      <c r="E8" s="218">
        <v>0</v>
      </c>
      <c r="F8" s="220">
        <v>0</v>
      </c>
      <c r="G8" s="220">
        <v>1</v>
      </c>
      <c r="H8" s="220">
        <v>0</v>
      </c>
      <c r="I8" s="220">
        <v>0</v>
      </c>
      <c r="J8" s="214"/>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row>
    <row r="9" spans="1:74" x14ac:dyDescent="0.35">
      <c r="A9" s="73" t="s">
        <v>341</v>
      </c>
      <c r="B9" s="84" t="s">
        <v>303</v>
      </c>
      <c r="C9" s="73"/>
      <c r="D9" s="84"/>
      <c r="E9" s="218">
        <v>4</v>
      </c>
      <c r="F9" s="218">
        <v>1</v>
      </c>
      <c r="G9" s="220">
        <v>1</v>
      </c>
      <c r="H9" s="220">
        <v>2</v>
      </c>
      <c r="I9" s="220">
        <v>3</v>
      </c>
      <c r="J9" s="214"/>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row>
    <row r="10" spans="1:74" x14ac:dyDescent="0.35">
      <c r="A10" s="216" t="s">
        <v>342</v>
      </c>
      <c r="B10" s="216"/>
      <c r="C10" s="216"/>
      <c r="D10" s="216"/>
      <c r="E10" s="216"/>
      <c r="F10" s="216"/>
      <c r="G10" s="216"/>
      <c r="H10" s="216"/>
      <c r="I10" s="216"/>
      <c r="J10" s="214"/>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row>
    <row r="11" spans="1:74" x14ac:dyDescent="0.35">
      <c r="A11" s="73" t="s">
        <v>343</v>
      </c>
      <c r="B11" s="221" t="s">
        <v>303</v>
      </c>
      <c r="C11" s="73"/>
      <c r="D11" s="84"/>
      <c r="E11" s="218">
        <v>0</v>
      </c>
      <c r="F11" s="218">
        <v>0</v>
      </c>
      <c r="G11" s="218">
        <v>0</v>
      </c>
      <c r="H11" s="218">
        <v>0</v>
      </c>
      <c r="I11" s="219">
        <v>0</v>
      </c>
      <c r="J11" s="214"/>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row>
    <row r="12" spans="1:74" x14ac:dyDescent="0.35">
      <c r="A12" s="73" t="s">
        <v>344</v>
      </c>
      <c r="B12" s="221" t="s">
        <v>303</v>
      </c>
      <c r="C12" s="73"/>
      <c r="D12" s="84"/>
      <c r="E12" s="218">
        <v>0</v>
      </c>
      <c r="F12" s="218">
        <v>1</v>
      </c>
      <c r="G12" s="218">
        <v>0</v>
      </c>
      <c r="H12" s="218">
        <v>0</v>
      </c>
      <c r="I12" s="219">
        <v>1</v>
      </c>
      <c r="J12" s="214"/>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row>
    <row r="13" spans="1:74" x14ac:dyDescent="0.35">
      <c r="A13" s="73" t="s">
        <v>345</v>
      </c>
      <c r="B13" s="221" t="s">
        <v>303</v>
      </c>
      <c r="C13" s="73"/>
      <c r="D13" s="84"/>
      <c r="E13" s="218">
        <v>1</v>
      </c>
      <c r="F13" s="218">
        <v>0</v>
      </c>
      <c r="G13" s="218">
        <v>0</v>
      </c>
      <c r="H13" s="218">
        <v>0</v>
      </c>
      <c r="I13" s="219">
        <v>0</v>
      </c>
      <c r="J13" s="214"/>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row>
    <row r="14" spans="1:74" ht="16.5" x14ac:dyDescent="0.35">
      <c r="A14" s="222" t="s">
        <v>346</v>
      </c>
      <c r="B14" s="221" t="s">
        <v>303</v>
      </c>
      <c r="C14" s="222"/>
      <c r="D14" s="84"/>
      <c r="E14" s="23"/>
      <c r="F14" s="218">
        <v>0</v>
      </c>
      <c r="G14" s="218">
        <v>0</v>
      </c>
      <c r="H14" s="218">
        <v>0</v>
      </c>
      <c r="I14" s="219">
        <v>0</v>
      </c>
      <c r="J14" s="214"/>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row>
    <row r="15" spans="1:74" x14ac:dyDescent="0.35">
      <c r="A15" s="116" t="s">
        <v>347</v>
      </c>
      <c r="B15" s="221" t="s">
        <v>303</v>
      </c>
      <c r="C15" s="116"/>
      <c r="D15" s="84"/>
      <c r="E15" s="23"/>
      <c r="F15" s="218">
        <v>0</v>
      </c>
      <c r="G15" s="218">
        <v>0</v>
      </c>
      <c r="H15" s="218">
        <v>0</v>
      </c>
      <c r="I15" s="219">
        <v>0</v>
      </c>
      <c r="J15" s="214"/>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row>
    <row r="16" spans="1:74" x14ac:dyDescent="0.35">
      <c r="A16" s="73" t="s">
        <v>348</v>
      </c>
      <c r="B16" s="221" t="s">
        <v>303</v>
      </c>
      <c r="C16" s="73"/>
      <c r="D16" s="84"/>
      <c r="E16" s="218">
        <v>0</v>
      </c>
      <c r="F16" s="218">
        <v>0</v>
      </c>
      <c r="G16" s="218">
        <v>2</v>
      </c>
      <c r="H16" s="218">
        <v>0</v>
      </c>
      <c r="I16" s="219">
        <v>0</v>
      </c>
      <c r="J16" s="214"/>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row>
    <row r="17" spans="1:74" ht="16.5" x14ac:dyDescent="0.35">
      <c r="A17" s="222" t="s">
        <v>346</v>
      </c>
      <c r="B17" s="221" t="s">
        <v>303</v>
      </c>
      <c r="C17" s="222"/>
      <c r="D17" s="84"/>
      <c r="E17" s="23"/>
      <c r="F17" s="218">
        <v>0</v>
      </c>
      <c r="G17" s="218">
        <v>0</v>
      </c>
      <c r="H17" s="218">
        <v>0</v>
      </c>
      <c r="I17" s="219">
        <v>0</v>
      </c>
      <c r="J17" s="214"/>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row>
    <row r="18" spans="1:74" x14ac:dyDescent="0.35">
      <c r="A18" s="116" t="s">
        <v>347</v>
      </c>
      <c r="B18" s="221" t="s">
        <v>303</v>
      </c>
      <c r="C18" s="116"/>
      <c r="D18" s="84"/>
      <c r="E18" s="23"/>
      <c r="F18" s="218">
        <v>0</v>
      </c>
      <c r="G18" s="218">
        <v>1</v>
      </c>
      <c r="H18" s="218">
        <v>0</v>
      </c>
      <c r="I18" s="219">
        <v>0</v>
      </c>
      <c r="J18" s="214"/>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row>
    <row r="19" spans="1:74" x14ac:dyDescent="0.35">
      <c r="A19" s="116" t="s">
        <v>349</v>
      </c>
      <c r="B19" s="221" t="s">
        <v>303</v>
      </c>
      <c r="C19" s="116"/>
      <c r="D19" s="84"/>
      <c r="E19" s="23"/>
      <c r="F19" s="23"/>
      <c r="G19" s="218">
        <v>1</v>
      </c>
      <c r="H19" s="218">
        <v>0</v>
      </c>
      <c r="I19" s="219">
        <v>0</v>
      </c>
      <c r="J19" s="214"/>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row>
    <row r="20" spans="1:74" x14ac:dyDescent="0.35">
      <c r="A20" s="73" t="s">
        <v>350</v>
      </c>
      <c r="B20" s="221" t="s">
        <v>303</v>
      </c>
      <c r="C20" s="73"/>
      <c r="D20" s="84"/>
      <c r="E20" s="23"/>
      <c r="F20" s="218">
        <v>0</v>
      </c>
      <c r="G20" s="218">
        <v>0</v>
      </c>
      <c r="H20" s="218">
        <v>0</v>
      </c>
      <c r="I20" s="219">
        <v>0</v>
      </c>
      <c r="J20" s="214"/>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row>
    <row r="21" spans="1:74" x14ac:dyDescent="0.35">
      <c r="A21" s="73" t="s">
        <v>351</v>
      </c>
      <c r="B21" s="221" t="s">
        <v>303</v>
      </c>
      <c r="C21" s="73"/>
      <c r="D21" s="84"/>
      <c r="E21" s="23"/>
      <c r="F21" s="218">
        <v>0</v>
      </c>
      <c r="G21" s="218">
        <v>0</v>
      </c>
      <c r="H21" s="218">
        <v>0</v>
      </c>
      <c r="I21" s="219">
        <v>1</v>
      </c>
      <c r="J21" s="214"/>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row>
    <row r="22" spans="1:74" x14ac:dyDescent="0.35">
      <c r="A22" s="73" t="s">
        <v>352</v>
      </c>
      <c r="B22" s="221" t="s">
        <v>303</v>
      </c>
      <c r="C22" s="73"/>
      <c r="D22" s="84"/>
      <c r="E22" s="32"/>
      <c r="F22" s="32"/>
      <c r="G22" s="32"/>
      <c r="H22" s="32"/>
      <c r="I22" s="219">
        <v>1</v>
      </c>
      <c r="J22" s="214"/>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row>
    <row r="23" spans="1:74" x14ac:dyDescent="0.35">
      <c r="A23" s="73" t="s">
        <v>353</v>
      </c>
      <c r="B23" s="221" t="s">
        <v>303</v>
      </c>
      <c r="C23" s="73"/>
      <c r="D23" s="84"/>
      <c r="E23" s="32"/>
      <c r="F23" s="32"/>
      <c r="G23" s="32"/>
      <c r="H23" s="32"/>
      <c r="I23" s="219">
        <v>0</v>
      </c>
      <c r="J23" s="214"/>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row>
    <row r="24" spans="1:74" x14ac:dyDescent="0.35">
      <c r="A24" s="216" t="s">
        <v>354</v>
      </c>
      <c r="B24" s="216"/>
      <c r="C24" s="223"/>
      <c r="D24" s="216"/>
      <c r="E24" s="216"/>
      <c r="F24" s="216"/>
      <c r="G24" s="216"/>
      <c r="H24" s="216"/>
      <c r="I24" s="216"/>
      <c r="J24" s="214"/>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row>
    <row r="25" spans="1:74" x14ac:dyDescent="0.35">
      <c r="A25" s="73" t="s">
        <v>338</v>
      </c>
      <c r="B25" s="221" t="s">
        <v>355</v>
      </c>
      <c r="C25" s="224"/>
      <c r="D25" s="84"/>
      <c r="E25" s="23"/>
      <c r="F25" s="218">
        <v>0</v>
      </c>
      <c r="G25" s="218">
        <v>0</v>
      </c>
      <c r="H25" s="218">
        <v>0</v>
      </c>
      <c r="I25" s="219">
        <f>'[6]Personal safety 2022'!D126</f>
        <v>0</v>
      </c>
      <c r="J25" s="214"/>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row>
    <row r="26" spans="1:74" x14ac:dyDescent="0.35">
      <c r="A26" s="73" t="s">
        <v>356</v>
      </c>
      <c r="B26" s="221" t="s">
        <v>355</v>
      </c>
      <c r="C26" s="224"/>
      <c r="D26" s="84"/>
      <c r="E26" s="23"/>
      <c r="F26" s="218">
        <v>0</v>
      </c>
      <c r="G26" s="218">
        <v>29.45</v>
      </c>
      <c r="H26" s="218">
        <v>0</v>
      </c>
      <c r="I26" s="219">
        <f>'[6]Personal safety 2022'!D127</f>
        <v>0</v>
      </c>
      <c r="J26" s="214"/>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row>
    <row r="27" spans="1:74" x14ac:dyDescent="0.35">
      <c r="A27" s="216" t="s">
        <v>357</v>
      </c>
      <c r="B27" s="216"/>
      <c r="C27" s="223"/>
      <c r="D27" s="223"/>
      <c r="E27" s="216"/>
      <c r="F27" s="216"/>
      <c r="G27" s="216"/>
      <c r="H27" s="216"/>
      <c r="I27" s="216"/>
      <c r="J27" s="214"/>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row>
    <row r="28" spans="1:74" x14ac:dyDescent="0.35">
      <c r="A28" s="73" t="s">
        <v>338</v>
      </c>
      <c r="B28" s="221" t="s">
        <v>355</v>
      </c>
      <c r="C28" s="224"/>
      <c r="D28" s="84"/>
      <c r="E28" s="23"/>
      <c r="F28" s="218">
        <v>0</v>
      </c>
      <c r="G28" s="218">
        <v>0</v>
      </c>
      <c r="H28" s="218">
        <v>0</v>
      </c>
      <c r="I28" s="219">
        <f>'[6]Personal safety 2022'!D114</f>
        <v>0</v>
      </c>
      <c r="J28" s="214"/>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row>
    <row r="29" spans="1:74" x14ac:dyDescent="0.35">
      <c r="A29" s="73" t="s">
        <v>356</v>
      </c>
      <c r="B29" s="221" t="s">
        <v>355</v>
      </c>
      <c r="C29" s="224"/>
      <c r="D29" s="84"/>
      <c r="E29" s="23"/>
      <c r="F29" s="218">
        <v>9.52</v>
      </c>
      <c r="G29" s="218">
        <v>0</v>
      </c>
      <c r="H29" s="218">
        <v>0</v>
      </c>
      <c r="I29" s="219">
        <f>'[6]Personal safety 2022'!D118</f>
        <v>21.2</v>
      </c>
      <c r="J29" s="214"/>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row>
    <row r="30" spans="1:74" x14ac:dyDescent="0.35">
      <c r="A30" s="225"/>
      <c r="B30" s="226"/>
      <c r="C30" s="182"/>
      <c r="D30" s="226"/>
      <c r="E30" s="226"/>
      <c r="F30" s="227"/>
      <c r="G30" s="227"/>
      <c r="H30" s="227"/>
      <c r="I30" s="93"/>
      <c r="J30" s="214"/>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row>
    <row r="31" spans="1:74" x14ac:dyDescent="0.35">
      <c r="A31" s="70" t="s">
        <v>358</v>
      </c>
      <c r="B31" s="191"/>
      <c r="C31" s="70"/>
      <c r="D31" s="191"/>
      <c r="E31" s="39"/>
      <c r="F31" s="39"/>
      <c r="G31" s="39"/>
      <c r="H31" s="39"/>
      <c r="I31" s="39"/>
      <c r="J31" s="214"/>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row>
    <row r="32" spans="1:74" x14ac:dyDescent="0.35">
      <c r="A32" s="73" t="s">
        <v>338</v>
      </c>
      <c r="B32" s="84" t="s">
        <v>303</v>
      </c>
      <c r="C32" s="73"/>
      <c r="D32" s="84"/>
      <c r="E32" s="32"/>
      <c r="F32" s="32"/>
      <c r="G32" s="32"/>
      <c r="H32" s="32"/>
      <c r="I32" s="46">
        <f>'[6]Severity 3 rate 2022'!C3</f>
        <v>4</v>
      </c>
      <c r="J32" s="214"/>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row>
    <row r="33" spans="1:74" ht="16.5" x14ac:dyDescent="0.35">
      <c r="A33" s="73" t="s">
        <v>359</v>
      </c>
      <c r="B33" s="84" t="s">
        <v>303</v>
      </c>
      <c r="C33" s="73"/>
      <c r="D33" s="84"/>
      <c r="E33" s="32"/>
      <c r="F33" s="32"/>
      <c r="G33" s="32"/>
      <c r="H33" s="32"/>
      <c r="I33" s="46">
        <f>'[6]Severity 3 rate 2022'!C4</f>
        <v>2</v>
      </c>
      <c r="J33" s="214"/>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row>
    <row r="34" spans="1:74" x14ac:dyDescent="0.35">
      <c r="A34" s="70" t="s">
        <v>360</v>
      </c>
      <c r="B34" s="191"/>
      <c r="C34" s="70"/>
      <c r="D34" s="191"/>
      <c r="E34" s="39"/>
      <c r="F34" s="39"/>
      <c r="G34" s="39"/>
      <c r="H34" s="39"/>
      <c r="I34" s="39"/>
      <c r="J34" s="214"/>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row>
    <row r="35" spans="1:74" x14ac:dyDescent="0.35">
      <c r="A35" s="73" t="s">
        <v>338</v>
      </c>
      <c r="B35" s="221" t="s">
        <v>355</v>
      </c>
      <c r="C35" s="73"/>
      <c r="D35" s="84"/>
      <c r="E35" s="32"/>
      <c r="F35" s="32"/>
      <c r="G35" s="32"/>
      <c r="H35" s="32"/>
      <c r="I35" s="60">
        <f>'[6]Severity 3 rate 2022'!C7</f>
        <v>0.10016238827198595</v>
      </c>
      <c r="J35" s="214"/>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row>
    <row r="36" spans="1:74" ht="16.5" x14ac:dyDescent="0.35">
      <c r="A36" s="73" t="s">
        <v>359</v>
      </c>
      <c r="B36" s="221" t="s">
        <v>355</v>
      </c>
      <c r="C36" s="73"/>
      <c r="D36" s="84"/>
      <c r="E36" s="32"/>
      <c r="F36" s="32"/>
      <c r="G36" s="32"/>
      <c r="H36" s="32"/>
      <c r="I36" s="60">
        <f>'[6]Severity 3 rate 2022'!C8</f>
        <v>3.7930217805931102E-2</v>
      </c>
      <c r="J36" s="214"/>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row>
    <row r="37" spans="1:74" x14ac:dyDescent="0.35">
      <c r="A37" s="225"/>
      <c r="B37" s="226"/>
      <c r="C37" s="182"/>
      <c r="D37" s="226"/>
      <c r="E37" s="226"/>
      <c r="F37" s="227"/>
      <c r="G37" s="227"/>
      <c r="H37" s="227"/>
      <c r="I37" s="93"/>
      <c r="J37" s="214"/>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row>
    <row r="38" spans="1:74" x14ac:dyDescent="0.35">
      <c r="A38" s="70" t="s">
        <v>361</v>
      </c>
      <c r="B38" s="191"/>
      <c r="C38" s="70"/>
      <c r="D38" s="191"/>
      <c r="E38" s="39"/>
      <c r="F38" s="39"/>
      <c r="G38" s="39"/>
      <c r="H38" s="39"/>
      <c r="I38" s="39"/>
      <c r="J38" s="214"/>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row>
    <row r="39" spans="1:74" x14ac:dyDescent="0.35">
      <c r="A39" s="73" t="s">
        <v>338</v>
      </c>
      <c r="B39" s="84" t="s">
        <v>303</v>
      </c>
      <c r="C39" s="73"/>
      <c r="D39" s="84"/>
      <c r="E39" s="46">
        <v>101</v>
      </c>
      <c r="F39" s="46">
        <v>88</v>
      </c>
      <c r="G39" s="46">
        <v>61</v>
      </c>
      <c r="H39" s="46">
        <v>69</v>
      </c>
      <c r="I39" s="46">
        <f>'[6]Personal safety 2022'!C60</f>
        <v>76</v>
      </c>
      <c r="J39" s="214"/>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row>
    <row r="40" spans="1:74" ht="16.5" x14ac:dyDescent="0.35">
      <c r="A40" s="73" t="s">
        <v>359</v>
      </c>
      <c r="B40" s="84" t="s">
        <v>303</v>
      </c>
      <c r="C40" s="73"/>
      <c r="D40" s="84"/>
      <c r="E40" s="46">
        <v>27</v>
      </c>
      <c r="F40" s="46">
        <v>34</v>
      </c>
      <c r="G40" s="46">
        <v>23</v>
      </c>
      <c r="H40" s="46">
        <v>31</v>
      </c>
      <c r="I40" s="46">
        <f>'[6]Personal safety 2022'!C67</f>
        <v>30</v>
      </c>
      <c r="J40" s="214"/>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row>
    <row r="41" spans="1:74" x14ac:dyDescent="0.35">
      <c r="A41" s="216" t="s">
        <v>362</v>
      </c>
      <c r="B41" s="17" t="s">
        <v>363</v>
      </c>
      <c r="C41" s="216"/>
      <c r="D41" s="17"/>
      <c r="E41" s="20">
        <v>1.33</v>
      </c>
      <c r="F41" s="20">
        <v>1.1599999999999999</v>
      </c>
      <c r="G41" s="20">
        <v>0.9</v>
      </c>
      <c r="H41" s="20">
        <v>1.07</v>
      </c>
      <c r="I41" s="20">
        <f>'[6]Personal safety 2022'!C79</f>
        <v>1.1399999999999999</v>
      </c>
      <c r="J41" s="214"/>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row>
    <row r="42" spans="1:74" s="1" customFormat="1" x14ac:dyDescent="0.35">
      <c r="A42" s="228" t="s">
        <v>338</v>
      </c>
      <c r="B42" s="221" t="s">
        <v>363</v>
      </c>
      <c r="C42" s="73"/>
      <c r="D42" s="22"/>
      <c r="E42" s="218">
        <v>2.2599999999999998</v>
      </c>
      <c r="F42" s="218">
        <v>1.98</v>
      </c>
      <c r="G42" s="218">
        <v>1.5</v>
      </c>
      <c r="H42" s="218">
        <v>1.69</v>
      </c>
      <c r="I42" s="219">
        <f>'[6]Personal safety 2022'!C64</f>
        <v>1.9</v>
      </c>
      <c r="J42" s="214"/>
    </row>
    <row r="43" spans="1:74" s="1" customFormat="1" ht="16.5" x14ac:dyDescent="0.35">
      <c r="A43" s="73" t="s">
        <v>359</v>
      </c>
      <c r="B43" s="221" t="s">
        <v>363</v>
      </c>
      <c r="C43" s="73"/>
      <c r="D43" s="22"/>
      <c r="E43" s="218">
        <v>0.52</v>
      </c>
      <c r="F43" s="218">
        <v>0.56000000000000005</v>
      </c>
      <c r="G43" s="218">
        <v>0.43</v>
      </c>
      <c r="H43" s="218">
        <v>0.64</v>
      </c>
      <c r="I43" s="219">
        <f>'[6]Personal safety 2022'!C71</f>
        <v>0.56999999999999995</v>
      </c>
      <c r="J43" s="214"/>
    </row>
    <row r="44" spans="1:74" s="1" customFormat="1" x14ac:dyDescent="0.35">
      <c r="A44" s="216" t="s">
        <v>364</v>
      </c>
      <c r="B44" s="17"/>
      <c r="C44" s="216"/>
      <c r="D44" s="17"/>
      <c r="E44" s="20"/>
      <c r="F44" s="20"/>
      <c r="G44" s="20"/>
      <c r="H44" s="20"/>
      <c r="I44" s="20"/>
      <c r="J44" s="214"/>
    </row>
    <row r="45" spans="1:74" s="1" customFormat="1" x14ac:dyDescent="0.35">
      <c r="A45" s="229" t="s">
        <v>123</v>
      </c>
      <c r="B45" s="221" t="s">
        <v>363</v>
      </c>
      <c r="C45" s="229"/>
      <c r="D45" s="22"/>
      <c r="E45" s="220">
        <v>0.27</v>
      </c>
      <c r="F45" s="220">
        <v>0.45</v>
      </c>
      <c r="G45" s="220">
        <v>0.61</v>
      </c>
      <c r="H45" s="220">
        <v>0.81</v>
      </c>
      <c r="I45" s="220">
        <f>'[6]Personal safety 2022'!D121</f>
        <v>0.79</v>
      </c>
      <c r="J45" s="214"/>
    </row>
    <row r="46" spans="1:74" s="1" customFormat="1" x14ac:dyDescent="0.35">
      <c r="A46" s="229" t="s">
        <v>365</v>
      </c>
      <c r="B46" s="221" t="s">
        <v>363</v>
      </c>
      <c r="C46" s="229"/>
      <c r="D46" s="22"/>
      <c r="E46" s="220">
        <v>2.5299999999999998</v>
      </c>
      <c r="F46" s="220">
        <v>2.21</v>
      </c>
      <c r="G46" s="220">
        <v>1.26</v>
      </c>
      <c r="H46" s="220">
        <v>1.22</v>
      </c>
      <c r="I46" s="220">
        <f>'[6]Personal safety 2022'!D133</f>
        <v>1.63</v>
      </c>
      <c r="J46" s="214"/>
    </row>
    <row r="47" spans="1:74" s="1" customFormat="1" x14ac:dyDescent="0.35">
      <c r="A47" s="229" t="s">
        <v>366</v>
      </c>
      <c r="B47" s="221" t="s">
        <v>363</v>
      </c>
      <c r="C47" s="21"/>
      <c r="D47" s="22"/>
      <c r="E47" s="23"/>
      <c r="F47" s="220">
        <v>0.69</v>
      </c>
      <c r="G47" s="220">
        <v>0.57999999999999996</v>
      </c>
      <c r="H47" s="220">
        <v>0.64</v>
      </c>
      <c r="I47" s="220">
        <f>'[6]Personal safety 2022'!E377</f>
        <v>0.65</v>
      </c>
      <c r="J47" s="214"/>
    </row>
    <row r="48" spans="1:74" s="1" customFormat="1" x14ac:dyDescent="0.35">
      <c r="A48" s="70" t="s">
        <v>367</v>
      </c>
      <c r="B48" s="17" t="s">
        <v>363</v>
      </c>
      <c r="C48" s="230"/>
      <c r="D48" s="17"/>
      <c r="E48" s="231">
        <v>1.67</v>
      </c>
      <c r="F48" s="231">
        <v>1.4</v>
      </c>
      <c r="G48" s="231">
        <v>1.1299999999999999</v>
      </c>
      <c r="H48" s="231">
        <v>1.27</v>
      </c>
      <c r="I48" s="231">
        <f>'[6]Personal safety 2022'!C78</f>
        <v>1.4</v>
      </c>
      <c r="J48" s="214"/>
    </row>
    <row r="49" spans="1:10" s="1" customFormat="1" x14ac:dyDescent="0.35">
      <c r="A49" s="73" t="s">
        <v>338</v>
      </c>
      <c r="B49" s="221" t="s">
        <v>363</v>
      </c>
      <c r="C49" s="232"/>
      <c r="D49" s="22"/>
      <c r="E49" s="233">
        <v>2.78</v>
      </c>
      <c r="F49" s="233">
        <v>2.25</v>
      </c>
      <c r="G49" s="233">
        <v>1.75</v>
      </c>
      <c r="H49" s="233">
        <v>1.91</v>
      </c>
      <c r="I49" s="63">
        <f>'[6]Personal safety 2022'!C63</f>
        <v>2.13</v>
      </c>
      <c r="J49" s="214"/>
    </row>
    <row r="50" spans="1:10" s="1" customFormat="1" ht="16.5" x14ac:dyDescent="0.35">
      <c r="A50" s="73" t="s">
        <v>359</v>
      </c>
      <c r="B50" s="221" t="s">
        <v>363</v>
      </c>
      <c r="C50" s="232"/>
      <c r="D50" s="22"/>
      <c r="E50" s="233">
        <v>0.7</v>
      </c>
      <c r="F50" s="233">
        <v>0.77</v>
      </c>
      <c r="G50" s="233">
        <v>0.66</v>
      </c>
      <c r="H50" s="233">
        <v>0.77</v>
      </c>
      <c r="I50" s="63">
        <f>'[6]Personal safety 2022'!C70</f>
        <v>0.85</v>
      </c>
      <c r="J50" s="214"/>
    </row>
    <row r="51" spans="1:10" s="1" customFormat="1" x14ac:dyDescent="0.35">
      <c r="A51" s="70" t="s">
        <v>368</v>
      </c>
      <c r="B51" s="17" t="s">
        <v>363</v>
      </c>
      <c r="C51" s="230"/>
      <c r="D51" s="17"/>
      <c r="E51" s="20"/>
      <c r="F51" s="20">
        <v>0.65</v>
      </c>
      <c r="G51" s="20">
        <v>0.79</v>
      </c>
      <c r="H51" s="20">
        <v>1.08</v>
      </c>
      <c r="I51" s="20">
        <f>'[6]Personal safety 2022'!D120</f>
        <v>1.25</v>
      </c>
      <c r="J51" s="214"/>
    </row>
    <row r="52" spans="1:10" s="1" customFormat="1" x14ac:dyDescent="0.35">
      <c r="A52" s="73" t="s">
        <v>338</v>
      </c>
      <c r="B52" s="221" t="s">
        <v>363</v>
      </c>
      <c r="C52" s="232"/>
      <c r="D52" s="22"/>
      <c r="E52" s="23"/>
      <c r="F52" s="233">
        <v>1.22</v>
      </c>
      <c r="G52" s="233">
        <v>1.53</v>
      </c>
      <c r="H52" s="233">
        <v>2.23</v>
      </c>
      <c r="I52" s="63">
        <f>'[6]Personal safety 2022'!D112</f>
        <v>0.97</v>
      </c>
      <c r="J52" s="214"/>
    </row>
    <row r="53" spans="1:10" s="1" customFormat="1" ht="16.5" x14ac:dyDescent="0.35">
      <c r="A53" s="73" t="s">
        <v>359</v>
      </c>
      <c r="B53" s="221" t="s">
        <v>363</v>
      </c>
      <c r="C53" s="232"/>
      <c r="D53" s="22"/>
      <c r="E53" s="23"/>
      <c r="F53" s="233">
        <v>0.38</v>
      </c>
      <c r="G53" s="233">
        <v>0.28999999999999998</v>
      </c>
      <c r="H53" s="233">
        <v>0.3</v>
      </c>
      <c r="I53" s="63">
        <f>'[6]Personal safety 2022'!D116</f>
        <v>1.48</v>
      </c>
      <c r="J53" s="214"/>
    </row>
    <row r="54" spans="1:10" s="1" customFormat="1" x14ac:dyDescent="0.35">
      <c r="A54" s="70" t="s">
        <v>369</v>
      </c>
      <c r="B54" s="17" t="s">
        <v>363</v>
      </c>
      <c r="C54" s="230"/>
      <c r="D54" s="17"/>
      <c r="E54" s="20"/>
      <c r="F54" s="20">
        <v>2.39</v>
      </c>
      <c r="G54" s="20">
        <v>1.49</v>
      </c>
      <c r="H54" s="20">
        <v>1.42</v>
      </c>
      <c r="I54" s="20">
        <f>'[6]Personal safety 2022'!D132</f>
        <v>2</v>
      </c>
      <c r="J54" s="214"/>
    </row>
    <row r="55" spans="1:10" s="1" customFormat="1" x14ac:dyDescent="0.35">
      <c r="A55" s="73" t="s">
        <v>338</v>
      </c>
      <c r="B55" s="221" t="s">
        <v>363</v>
      </c>
      <c r="C55" s="73"/>
      <c r="D55" s="22"/>
      <c r="E55" s="23"/>
      <c r="F55" s="233">
        <v>2.86</v>
      </c>
      <c r="G55" s="233">
        <v>1.51</v>
      </c>
      <c r="H55" s="233">
        <v>1.77</v>
      </c>
      <c r="I55" s="63">
        <f>'[6]Personal safety 2022'!D124</f>
        <v>2.78</v>
      </c>
      <c r="J55" s="214"/>
    </row>
    <row r="56" spans="1:10" s="1" customFormat="1" ht="16.5" x14ac:dyDescent="0.35">
      <c r="A56" s="222" t="s">
        <v>346</v>
      </c>
      <c r="B56" s="221" t="s">
        <v>363</v>
      </c>
      <c r="C56" s="222"/>
      <c r="D56" s="22"/>
      <c r="E56" s="23"/>
      <c r="F56" s="233">
        <v>3.17</v>
      </c>
      <c r="G56" s="233">
        <v>1.1399999999999999</v>
      </c>
      <c r="H56" s="233">
        <v>1.52</v>
      </c>
      <c r="I56" s="63">
        <f>'[6]Personal safety 2022'!E224</f>
        <v>2.95</v>
      </c>
      <c r="J56" s="214"/>
    </row>
    <row r="57" spans="1:10" s="1" customFormat="1" x14ac:dyDescent="0.35">
      <c r="A57" s="116" t="s">
        <v>347</v>
      </c>
      <c r="B57" s="221" t="s">
        <v>363</v>
      </c>
      <c r="C57" s="116"/>
      <c r="D57" s="22"/>
      <c r="E57" s="23"/>
      <c r="F57" s="233">
        <v>3.31</v>
      </c>
      <c r="G57" s="233">
        <v>1.99</v>
      </c>
      <c r="H57" s="233">
        <v>1.76</v>
      </c>
      <c r="I57" s="63">
        <f>'[6]Personal safety 2022'!E260</f>
        <v>3.1</v>
      </c>
      <c r="J57" s="214"/>
    </row>
    <row r="58" spans="1:10" s="1" customFormat="1" x14ac:dyDescent="0.35">
      <c r="A58" s="73" t="s">
        <v>356</v>
      </c>
      <c r="B58" s="221" t="s">
        <v>363</v>
      </c>
      <c r="C58" s="73"/>
      <c r="D58" s="22"/>
      <c r="E58" s="23"/>
      <c r="F58" s="233">
        <v>1.08</v>
      </c>
      <c r="G58" s="233">
        <v>1.47</v>
      </c>
      <c r="H58" s="233">
        <v>0.9</v>
      </c>
      <c r="I58" s="63">
        <f>'[6]Personal safety 2022'!D128</f>
        <v>0.9</v>
      </c>
      <c r="J58" s="214"/>
    </row>
    <row r="59" spans="1:10" s="1" customFormat="1" ht="16.5" x14ac:dyDescent="0.35">
      <c r="A59" s="222" t="s">
        <v>346</v>
      </c>
      <c r="B59" s="221" t="s">
        <v>363</v>
      </c>
      <c r="C59" s="222"/>
      <c r="D59" s="22"/>
      <c r="E59" s="23"/>
      <c r="F59" s="233">
        <v>1.1000000000000001</v>
      </c>
      <c r="G59" s="233">
        <v>0</v>
      </c>
      <c r="H59" s="233">
        <v>1.72</v>
      </c>
      <c r="I59" s="63">
        <f>'[6]Personal safety 2022'!E228</f>
        <v>2.82</v>
      </c>
      <c r="J59" s="214"/>
    </row>
    <row r="60" spans="1:10" s="1" customFormat="1" x14ac:dyDescent="0.35">
      <c r="A60" s="116" t="s">
        <v>347</v>
      </c>
      <c r="B60" s="221" t="s">
        <v>363</v>
      </c>
      <c r="C60" s="116"/>
      <c r="D60" s="22"/>
      <c r="E60" s="23"/>
      <c r="F60" s="233">
        <v>0.56000000000000005</v>
      </c>
      <c r="G60" s="233">
        <v>2.09</v>
      </c>
      <c r="H60" s="233">
        <v>0</v>
      </c>
      <c r="I60" s="63">
        <f>'[6]Personal safety 2022'!E264</f>
        <v>1.1100000000000001</v>
      </c>
      <c r="J60" s="214"/>
    </row>
    <row r="61" spans="1:10" s="1" customFormat="1" x14ac:dyDescent="0.35">
      <c r="A61" s="70" t="s">
        <v>370</v>
      </c>
      <c r="B61" s="17" t="s">
        <v>363</v>
      </c>
      <c r="C61" s="230"/>
      <c r="D61" s="17"/>
      <c r="E61" s="20"/>
      <c r="F61" s="20">
        <v>0.78</v>
      </c>
      <c r="G61" s="20">
        <v>0.75</v>
      </c>
      <c r="H61" s="20">
        <v>0.71</v>
      </c>
      <c r="I61" s="20">
        <f>'[6]Personal safety 2022'!E376</f>
        <v>0.68</v>
      </c>
      <c r="J61" s="214"/>
    </row>
    <row r="62" spans="1:10" s="1" customFormat="1" x14ac:dyDescent="0.35">
      <c r="A62" s="73" t="s">
        <v>338</v>
      </c>
      <c r="B62" s="221" t="s">
        <v>363</v>
      </c>
      <c r="C62" s="232"/>
      <c r="D62" s="22"/>
      <c r="E62" s="23"/>
      <c r="F62" s="233">
        <v>2.04</v>
      </c>
      <c r="G62" s="233">
        <v>1.71</v>
      </c>
      <c r="H62" s="233">
        <v>1.1100000000000001</v>
      </c>
      <c r="I62" s="63">
        <f>'[6]Personal safety 2022'!E368</f>
        <v>1.27</v>
      </c>
      <c r="J62" s="214"/>
    </row>
    <row r="63" spans="1:10" s="1" customFormat="1" x14ac:dyDescent="0.35">
      <c r="A63" s="73" t="s">
        <v>356</v>
      </c>
      <c r="B63" s="221" t="s">
        <v>363</v>
      </c>
      <c r="C63" s="232"/>
      <c r="D63" s="22"/>
      <c r="E63" s="23"/>
      <c r="F63" s="233">
        <v>0.4</v>
      </c>
      <c r="G63" s="233">
        <v>0.45</v>
      </c>
      <c r="H63" s="233">
        <v>0.56999999999999995</v>
      </c>
      <c r="I63" s="63">
        <f>'[6]Personal safety 2022'!E372</f>
        <v>0.5</v>
      </c>
      <c r="J63" s="214"/>
    </row>
    <row r="64" spans="1:10" s="1" customFormat="1" x14ac:dyDescent="0.35">
      <c r="A64" s="225"/>
      <c r="B64" s="234"/>
      <c r="C64" s="235"/>
      <c r="D64" s="234"/>
      <c r="E64" s="236"/>
      <c r="F64" s="236"/>
      <c r="G64" s="236"/>
      <c r="H64" s="236"/>
      <c r="I64" s="237"/>
      <c r="J64" s="214"/>
    </row>
    <row r="65" spans="1:10" s="1" customFormat="1" x14ac:dyDescent="0.35">
      <c r="A65" s="70" t="s">
        <v>371</v>
      </c>
      <c r="B65" s="238" t="s">
        <v>303</v>
      </c>
      <c r="C65" s="70"/>
      <c r="D65" s="238"/>
      <c r="E65" s="238">
        <v>327</v>
      </c>
      <c r="F65" s="238">
        <v>300</v>
      </c>
      <c r="G65" s="238">
        <v>264</v>
      </c>
      <c r="H65" s="238">
        <v>310</v>
      </c>
      <c r="I65" s="238">
        <f>'[6]Top5 2022'!Q8</f>
        <v>298</v>
      </c>
      <c r="J65" s="214"/>
    </row>
    <row r="66" spans="1:10" s="1" customFormat="1" x14ac:dyDescent="0.35">
      <c r="A66" s="239" t="s">
        <v>372</v>
      </c>
      <c r="B66" s="221" t="s">
        <v>373</v>
      </c>
      <c r="C66" s="240"/>
      <c r="D66" s="84"/>
      <c r="E66" s="218">
        <v>54</v>
      </c>
      <c r="F66" s="218">
        <v>45</v>
      </c>
      <c r="G66" s="218">
        <v>41</v>
      </c>
      <c r="H66" s="218">
        <v>57</v>
      </c>
      <c r="I66" s="219">
        <f>'[6]Top5 2022'!B8</f>
        <v>48</v>
      </c>
      <c r="J66" s="214"/>
    </row>
    <row r="67" spans="1:10" s="1" customFormat="1" x14ac:dyDescent="0.35">
      <c r="A67" s="239" t="s">
        <v>374</v>
      </c>
      <c r="B67" s="221" t="s">
        <v>373</v>
      </c>
      <c r="C67" s="240"/>
      <c r="D67" s="84"/>
      <c r="E67" s="218">
        <v>84</v>
      </c>
      <c r="F67" s="218">
        <v>66</v>
      </c>
      <c r="G67" s="218">
        <v>56</v>
      </c>
      <c r="H67" s="218">
        <v>56</v>
      </c>
      <c r="I67" s="219">
        <f>'[6]Top5 2022'!C8</f>
        <v>48</v>
      </c>
      <c r="J67" s="214"/>
    </row>
    <row r="68" spans="1:10" s="1" customFormat="1" x14ac:dyDescent="0.35">
      <c r="A68" s="239" t="s">
        <v>375</v>
      </c>
      <c r="B68" s="221" t="s">
        <v>373</v>
      </c>
      <c r="C68" s="240"/>
      <c r="D68" s="84"/>
      <c r="E68" s="218">
        <v>53</v>
      </c>
      <c r="F68" s="218">
        <v>34</v>
      </c>
      <c r="G68" s="218">
        <v>44</v>
      </c>
      <c r="H68" s="218">
        <v>40</v>
      </c>
      <c r="I68" s="219">
        <f>'[6]Top5 2022'!E8</f>
        <v>33</v>
      </c>
      <c r="J68" s="214"/>
    </row>
    <row r="69" spans="1:10" s="1" customFormat="1" x14ac:dyDescent="0.35">
      <c r="A69" s="239" t="s">
        <v>376</v>
      </c>
      <c r="B69" s="221" t="s">
        <v>373</v>
      </c>
      <c r="C69" s="240"/>
      <c r="D69" s="84"/>
      <c r="E69" s="23"/>
      <c r="F69" s="23"/>
      <c r="G69" s="23"/>
      <c r="H69" s="218">
        <v>28</v>
      </c>
      <c r="I69" s="219">
        <f>'[6]Top5 2022'!J8</f>
        <v>12</v>
      </c>
      <c r="J69" s="214"/>
    </row>
    <row r="70" spans="1:10" s="1" customFormat="1" x14ac:dyDescent="0.35">
      <c r="A70" s="239" t="s">
        <v>377</v>
      </c>
      <c r="B70" s="221" t="s">
        <v>373</v>
      </c>
      <c r="C70" s="240"/>
      <c r="D70" s="84"/>
      <c r="E70" s="218">
        <v>21</v>
      </c>
      <c r="F70" s="218">
        <v>30</v>
      </c>
      <c r="G70" s="218">
        <v>22</v>
      </c>
      <c r="H70" s="218">
        <v>22</v>
      </c>
      <c r="I70" s="219">
        <f>'[6]Top5 2022'!G8</f>
        <v>20</v>
      </c>
      <c r="J70" s="214"/>
    </row>
    <row r="71" spans="1:10" x14ac:dyDescent="0.35">
      <c r="A71" s="239" t="s">
        <v>114</v>
      </c>
      <c r="B71" s="221" t="s">
        <v>373</v>
      </c>
      <c r="C71" s="240"/>
      <c r="D71" s="84"/>
      <c r="E71" s="218">
        <v>115</v>
      </c>
      <c r="F71" s="218">
        <v>125</v>
      </c>
      <c r="G71" s="218">
        <v>101</v>
      </c>
      <c r="H71" s="218">
        <v>107</v>
      </c>
      <c r="I71" s="219">
        <f>I65-I66-I67-I68-I69-I70</f>
        <v>137</v>
      </c>
      <c r="J71" s="241"/>
    </row>
    <row r="72" spans="1:10" x14ac:dyDescent="0.35">
      <c r="A72" s="70" t="s">
        <v>378</v>
      </c>
      <c r="B72" s="17" t="s">
        <v>363</v>
      </c>
      <c r="C72" s="70"/>
      <c r="D72" s="17"/>
      <c r="E72" s="242">
        <v>0</v>
      </c>
      <c r="F72" s="242">
        <v>0</v>
      </c>
      <c r="G72" s="242">
        <v>0</v>
      </c>
      <c r="H72" s="242">
        <v>0</v>
      </c>
      <c r="I72" s="242">
        <f>'[6]Personal safety 2022'!C91</f>
        <v>0</v>
      </c>
      <c r="J72" s="241"/>
    </row>
    <row r="73" spans="1:10" x14ac:dyDescent="0.35">
      <c r="A73" s="70" t="s">
        <v>379</v>
      </c>
      <c r="B73" s="81" t="s">
        <v>98</v>
      </c>
      <c r="C73" s="70"/>
      <c r="D73" s="81"/>
      <c r="E73" s="243">
        <v>0.13</v>
      </c>
      <c r="F73" s="243">
        <v>7.0000000000000007E-2</v>
      </c>
      <c r="G73" s="243">
        <v>0.05</v>
      </c>
      <c r="H73" s="243">
        <v>0.04</v>
      </c>
      <c r="I73" s="243">
        <f>'[6]Personal safety 2022'!C86</f>
        <v>0.04</v>
      </c>
      <c r="J73" s="241"/>
    </row>
    <row r="74" spans="1:10" x14ac:dyDescent="0.35">
      <c r="A74" s="70" t="s">
        <v>380</v>
      </c>
      <c r="B74" s="81" t="s">
        <v>98</v>
      </c>
      <c r="C74" s="244"/>
      <c r="D74" s="81"/>
      <c r="E74" s="243">
        <v>4.3499999999999996</v>
      </c>
      <c r="F74" s="243">
        <v>4.43</v>
      </c>
      <c r="G74" s="243">
        <v>4.54</v>
      </c>
      <c r="H74" s="243">
        <v>4.99</v>
      </c>
      <c r="I74" s="243">
        <f>'[6]Personal safety 2022'!C85</f>
        <v>5.4</v>
      </c>
      <c r="J74" s="241"/>
    </row>
    <row r="75" spans="1:10" x14ac:dyDescent="0.35">
      <c r="A75" s="245"/>
      <c r="B75" s="227"/>
      <c r="C75" s="227"/>
      <c r="D75" s="227"/>
      <c r="E75" s="67"/>
      <c r="F75" s="67"/>
      <c r="G75" s="67"/>
      <c r="H75" s="67"/>
      <c r="I75" s="66"/>
      <c r="J75" s="241"/>
    </row>
    <row r="76" spans="1:10" x14ac:dyDescent="0.35">
      <c r="A76" s="70" t="s">
        <v>381</v>
      </c>
      <c r="B76" s="52"/>
      <c r="C76" s="70"/>
      <c r="D76" s="52"/>
      <c r="E76" s="243"/>
      <c r="F76" s="243"/>
      <c r="G76" s="243"/>
      <c r="H76" s="243"/>
      <c r="I76" s="243"/>
      <c r="J76" s="241"/>
    </row>
    <row r="77" spans="1:10" x14ac:dyDescent="0.35">
      <c r="A77" s="72" t="s">
        <v>382</v>
      </c>
      <c r="B77" s="221" t="s">
        <v>303</v>
      </c>
      <c r="C77" s="72"/>
      <c r="D77" s="221"/>
      <c r="E77" s="218">
        <v>53</v>
      </c>
      <c r="F77" s="218">
        <v>46</v>
      </c>
      <c r="G77" s="218">
        <v>29</v>
      </c>
      <c r="H77" s="218">
        <v>42</v>
      </c>
      <c r="I77" s="219">
        <f>'[6]Personal safety 2022'!C82</f>
        <v>31</v>
      </c>
      <c r="J77" s="241"/>
    </row>
    <row r="78" spans="1:10" x14ac:dyDescent="0.35">
      <c r="A78" s="72" t="s">
        <v>383</v>
      </c>
      <c r="B78" s="221" t="s">
        <v>384</v>
      </c>
      <c r="C78" s="72"/>
      <c r="D78" s="84"/>
      <c r="E78" s="23"/>
      <c r="F78" s="218">
        <v>0.44</v>
      </c>
      <c r="G78" s="218">
        <v>0.31</v>
      </c>
      <c r="H78" s="218">
        <v>0.42</v>
      </c>
      <c r="I78" s="219">
        <f>'[6]Personal safety 2022'!C84</f>
        <v>0.33</v>
      </c>
      <c r="J78" s="241"/>
    </row>
    <row r="79" spans="1:10" x14ac:dyDescent="0.35">
      <c r="A79" s="72" t="s">
        <v>385</v>
      </c>
      <c r="B79" s="221" t="s">
        <v>373</v>
      </c>
      <c r="C79" s="72"/>
      <c r="D79" s="221"/>
      <c r="E79" s="218">
        <v>66</v>
      </c>
      <c r="F79" s="218">
        <v>71</v>
      </c>
      <c r="G79" s="218">
        <v>47</v>
      </c>
      <c r="H79" s="218">
        <v>60</v>
      </c>
      <c r="I79" s="219">
        <f>'[6]Personal safety 2022'!C81</f>
        <v>61</v>
      </c>
      <c r="J79" s="241"/>
    </row>
    <row r="80" spans="1:10" x14ac:dyDescent="0.35">
      <c r="A80" s="72" t="s">
        <v>386</v>
      </c>
      <c r="B80" s="221" t="s">
        <v>384</v>
      </c>
      <c r="C80" s="72"/>
      <c r="D80" s="84"/>
      <c r="E80" s="23"/>
      <c r="F80" s="218">
        <v>0.71</v>
      </c>
      <c r="G80" s="218">
        <v>0.61</v>
      </c>
      <c r="H80" s="218">
        <v>0.72</v>
      </c>
      <c r="I80" s="219">
        <f>'[6]Personal safety 2022'!C83</f>
        <v>0.69</v>
      </c>
      <c r="J80" s="241"/>
    </row>
    <row r="81" spans="1:10" x14ac:dyDescent="0.35">
      <c r="A81" s="188"/>
      <c r="B81" s="187"/>
      <c r="C81" s="187"/>
      <c r="D81" s="187"/>
      <c r="E81" s="188"/>
      <c r="F81" s="188"/>
      <c r="G81" s="188"/>
      <c r="H81" s="188"/>
      <c r="I81" s="1"/>
      <c r="J81" s="241"/>
    </row>
    <row r="82" spans="1:10" x14ac:dyDescent="0.35">
      <c r="A82" s="246" t="s">
        <v>387</v>
      </c>
      <c r="B82" s="11" t="s">
        <v>2</v>
      </c>
      <c r="C82" s="247"/>
      <c r="D82" s="11"/>
      <c r="E82" s="13">
        <v>2018</v>
      </c>
      <c r="F82" s="13">
        <v>2019</v>
      </c>
      <c r="G82" s="13">
        <v>2020</v>
      </c>
      <c r="H82" s="13">
        <v>2021</v>
      </c>
      <c r="I82" s="13">
        <v>2022</v>
      </c>
      <c r="J82" s="241"/>
    </row>
    <row r="83" spans="1:10" x14ac:dyDescent="0.35">
      <c r="A83" s="248" t="s">
        <v>388</v>
      </c>
      <c r="B83" s="238" t="s">
        <v>303</v>
      </c>
      <c r="C83" s="249"/>
      <c r="D83" s="238"/>
      <c r="E83" s="238">
        <v>7</v>
      </c>
      <c r="F83" s="238">
        <v>14</v>
      </c>
      <c r="G83" s="238">
        <v>12</v>
      </c>
      <c r="H83" s="238">
        <v>9</v>
      </c>
      <c r="I83" s="238">
        <f>'[6]PSE 2022'!D6</f>
        <v>13</v>
      </c>
      <c r="J83" s="241"/>
    </row>
    <row r="84" spans="1:10" x14ac:dyDescent="0.35">
      <c r="A84" s="21" t="s">
        <v>123</v>
      </c>
      <c r="B84" s="221" t="s">
        <v>373</v>
      </c>
      <c r="C84" s="21"/>
      <c r="D84" s="84"/>
      <c r="E84" s="218">
        <v>1</v>
      </c>
      <c r="F84" s="218">
        <v>1</v>
      </c>
      <c r="G84" s="218">
        <v>9</v>
      </c>
      <c r="H84" s="218">
        <v>0</v>
      </c>
      <c r="I84" s="219">
        <f>'[6]PSE 2022'!F65</f>
        <v>3</v>
      </c>
      <c r="J84" s="241"/>
    </row>
    <row r="85" spans="1:10" x14ac:dyDescent="0.35">
      <c r="A85" s="36" t="s">
        <v>365</v>
      </c>
      <c r="B85" s="221" t="s">
        <v>373</v>
      </c>
      <c r="C85" s="36"/>
      <c r="D85" s="84"/>
      <c r="E85" s="220">
        <v>6</v>
      </c>
      <c r="F85" s="220">
        <v>11</v>
      </c>
      <c r="G85" s="220">
        <v>2</v>
      </c>
      <c r="H85" s="220">
        <v>8</v>
      </c>
      <c r="I85" s="220">
        <f>'[6]PSE 2022'!F68+'[6]PSE 2022'!F71+'[6]PSE 2022'!F74+'[6]PSE 2022'!F77+'[6]PSE 2022'!F80+'[6]PSE 2022'!F83+'[6]PSE 2022'!F86+'[6]PSE 2022'!F89</f>
        <v>10</v>
      </c>
      <c r="J85" s="241"/>
    </row>
    <row r="86" spans="1:10" ht="16.5" x14ac:dyDescent="0.35">
      <c r="A86" s="222" t="s">
        <v>346</v>
      </c>
      <c r="B86" s="221" t="s">
        <v>373</v>
      </c>
      <c r="C86" s="222"/>
      <c r="D86" s="84"/>
      <c r="E86" s="48"/>
      <c r="F86" s="220">
        <v>7</v>
      </c>
      <c r="G86" s="220">
        <v>2</v>
      </c>
      <c r="H86" s="220">
        <v>7</v>
      </c>
      <c r="I86" s="220">
        <f>'[6]PSE 2022'!F68</f>
        <v>7</v>
      </c>
      <c r="J86" s="241"/>
    </row>
    <row r="87" spans="1:10" x14ac:dyDescent="0.35">
      <c r="A87" s="116" t="s">
        <v>347</v>
      </c>
      <c r="B87" s="221" t="s">
        <v>373</v>
      </c>
      <c r="C87" s="116"/>
      <c r="D87" s="84"/>
      <c r="E87" s="48"/>
      <c r="F87" s="220">
        <v>4</v>
      </c>
      <c r="G87" s="220">
        <v>0</v>
      </c>
      <c r="H87" s="220">
        <v>1</v>
      </c>
      <c r="I87" s="220">
        <f>'[6]PSE 2022'!F77</f>
        <v>3</v>
      </c>
      <c r="J87" s="241"/>
    </row>
    <row r="88" spans="1:10" x14ac:dyDescent="0.35">
      <c r="A88" s="36" t="s">
        <v>366</v>
      </c>
      <c r="B88" s="221" t="s">
        <v>373</v>
      </c>
      <c r="C88" s="36"/>
      <c r="D88" s="84"/>
      <c r="E88" s="48"/>
      <c r="F88" s="220">
        <v>2</v>
      </c>
      <c r="G88" s="220">
        <v>1</v>
      </c>
      <c r="H88" s="220">
        <v>1</v>
      </c>
      <c r="I88" s="220">
        <f>'[6]PSE 2022'!F104</f>
        <v>0</v>
      </c>
      <c r="J88" s="241"/>
    </row>
    <row r="89" spans="1:10" x14ac:dyDescent="0.35">
      <c r="A89" s="248" t="s">
        <v>389</v>
      </c>
      <c r="B89" s="238" t="s">
        <v>303</v>
      </c>
      <c r="C89" s="249"/>
      <c r="D89" s="238"/>
      <c r="E89" s="238">
        <v>18</v>
      </c>
      <c r="F89" s="238">
        <v>21</v>
      </c>
      <c r="G89" s="238">
        <v>41</v>
      </c>
      <c r="H89" s="238">
        <v>32</v>
      </c>
      <c r="I89" s="238">
        <f>'[6]PSE 2022'!D7</f>
        <v>18</v>
      </c>
      <c r="J89" s="241"/>
    </row>
    <row r="90" spans="1:10" x14ac:dyDescent="0.35">
      <c r="A90" s="21" t="s">
        <v>123</v>
      </c>
      <c r="B90" s="221" t="s">
        <v>373</v>
      </c>
      <c r="C90" s="21"/>
      <c r="D90" s="84"/>
      <c r="E90" s="218">
        <v>5</v>
      </c>
      <c r="F90" s="218">
        <v>8</v>
      </c>
      <c r="G90" s="220">
        <v>26</v>
      </c>
      <c r="H90" s="220">
        <v>13</v>
      </c>
      <c r="I90" s="220">
        <f>'[6]PSE 2022'!F66</f>
        <v>8</v>
      </c>
      <c r="J90" s="241"/>
    </row>
    <row r="91" spans="1:10" x14ac:dyDescent="0.35">
      <c r="A91" s="21" t="s">
        <v>365</v>
      </c>
      <c r="B91" s="221" t="s">
        <v>373</v>
      </c>
      <c r="C91" s="21"/>
      <c r="D91" s="84"/>
      <c r="E91" s="218">
        <v>13</v>
      </c>
      <c r="F91" s="218">
        <v>13</v>
      </c>
      <c r="G91" s="220">
        <v>14</v>
      </c>
      <c r="H91" s="220">
        <v>19</v>
      </c>
      <c r="I91" s="220">
        <f>'[6]PSE 2022'!F69+'[6]PSE 2022'!F72+'[6]PSE 2022'!F75+'[6]PSE 2022'!F78+'[6]PSE 2022'!F81+'[6]PSE 2022'!F84+'[6]PSE 2022'!F87+'[6]PSE 2022'!F90</f>
        <v>10</v>
      </c>
      <c r="J91" s="241"/>
    </row>
    <row r="92" spans="1:10" ht="16.5" x14ac:dyDescent="0.35">
      <c r="A92" s="222" t="s">
        <v>346</v>
      </c>
      <c r="B92" s="221" t="s">
        <v>373</v>
      </c>
      <c r="C92" s="222"/>
      <c r="D92" s="84"/>
      <c r="E92" s="48"/>
      <c r="F92" s="220">
        <v>5</v>
      </c>
      <c r="G92" s="220">
        <v>12</v>
      </c>
      <c r="H92" s="220">
        <v>14</v>
      </c>
      <c r="I92" s="220">
        <f>'[6]PSE 2022'!F78</f>
        <v>3</v>
      </c>
      <c r="J92" s="241"/>
    </row>
    <row r="93" spans="1:10" x14ac:dyDescent="0.35">
      <c r="A93" s="116" t="s">
        <v>347</v>
      </c>
      <c r="B93" s="221" t="s">
        <v>373</v>
      </c>
      <c r="C93" s="116"/>
      <c r="D93" s="84"/>
      <c r="E93" s="48"/>
      <c r="F93" s="220">
        <v>8</v>
      </c>
      <c r="G93" s="220">
        <v>2</v>
      </c>
      <c r="H93" s="220">
        <v>5</v>
      </c>
      <c r="I93" s="220">
        <f>'[6]PSE 2022'!F78</f>
        <v>3</v>
      </c>
      <c r="J93" s="241"/>
    </row>
    <row r="94" spans="1:10" x14ac:dyDescent="0.35">
      <c r="A94" s="36" t="s">
        <v>366</v>
      </c>
      <c r="B94" s="221" t="s">
        <v>373</v>
      </c>
      <c r="C94" s="36"/>
      <c r="D94" s="84"/>
      <c r="E94" s="48"/>
      <c r="F94" s="220">
        <v>0</v>
      </c>
      <c r="G94" s="220">
        <v>1</v>
      </c>
      <c r="H94" s="220">
        <v>0</v>
      </c>
      <c r="I94" s="220">
        <f>'[6]PSE 2022'!F105</f>
        <v>0</v>
      </c>
      <c r="J94" s="241"/>
    </row>
    <row r="95" spans="1:10" x14ac:dyDescent="0.35">
      <c r="A95" s="249" t="s">
        <v>390</v>
      </c>
      <c r="B95" s="238" t="s">
        <v>303</v>
      </c>
      <c r="C95" s="244"/>
      <c r="D95" s="238"/>
      <c r="E95" s="250"/>
      <c r="F95" s="238">
        <v>923</v>
      </c>
      <c r="G95" s="238">
        <v>1067</v>
      </c>
      <c r="H95" s="238">
        <v>1213</v>
      </c>
      <c r="I95" s="238">
        <f>'[6]TIER3 2022'!B15</f>
        <v>1104</v>
      </c>
      <c r="J95" s="241"/>
    </row>
    <row r="96" spans="1:10" x14ac:dyDescent="0.35">
      <c r="A96" s="251" t="s">
        <v>123</v>
      </c>
      <c r="B96" s="221" t="s">
        <v>373</v>
      </c>
      <c r="C96" s="251"/>
      <c r="D96" s="84"/>
      <c r="E96" s="23"/>
      <c r="F96" s="218">
        <v>550</v>
      </c>
      <c r="G96" s="218">
        <v>561</v>
      </c>
      <c r="H96" s="218">
        <v>755</v>
      </c>
      <c r="I96" s="219">
        <f>'[6]TIER3 2022'!B9</f>
        <v>673</v>
      </c>
      <c r="J96" s="241"/>
    </row>
    <row r="97" spans="1:10" x14ac:dyDescent="0.35">
      <c r="A97" s="251" t="s">
        <v>365</v>
      </c>
      <c r="B97" s="221" t="s">
        <v>373</v>
      </c>
      <c r="C97" s="251"/>
      <c r="D97" s="84"/>
      <c r="E97" s="23"/>
      <c r="F97" s="218">
        <v>367</v>
      </c>
      <c r="G97" s="218">
        <v>498</v>
      </c>
      <c r="H97" s="218">
        <v>453</v>
      </c>
      <c r="I97" s="219">
        <f>'[6]TIER3 2022'!B10+'[6]TIER3 2022'!B11+'[6]TIER3 2022'!B12+'[6]TIER3 2022'!B13+'[6]TIER3 2022'!B14</f>
        <v>426</v>
      </c>
      <c r="J97" s="241"/>
    </row>
    <row r="98" spans="1:10" ht="16.5" x14ac:dyDescent="0.35">
      <c r="A98" s="222" t="s">
        <v>346</v>
      </c>
      <c r="B98" s="221" t="s">
        <v>373</v>
      </c>
      <c r="C98" s="222"/>
      <c r="D98" s="84"/>
      <c r="E98" s="23"/>
      <c r="F98" s="218">
        <v>330</v>
      </c>
      <c r="G98" s="218">
        <v>467</v>
      </c>
      <c r="H98" s="218">
        <v>413</v>
      </c>
      <c r="I98" s="219">
        <f>'[6]TIER3 2022'!B10</f>
        <v>395</v>
      </c>
      <c r="J98" s="241"/>
    </row>
    <row r="99" spans="1:10" x14ac:dyDescent="0.35">
      <c r="A99" s="116" t="s">
        <v>347</v>
      </c>
      <c r="B99" s="221" t="s">
        <v>373</v>
      </c>
      <c r="C99" s="116"/>
      <c r="D99" s="84"/>
      <c r="E99" s="23"/>
      <c r="F99" s="218">
        <v>25</v>
      </c>
      <c r="G99" s="218">
        <v>25</v>
      </c>
      <c r="H99" s="218">
        <v>29</v>
      </c>
      <c r="I99" s="219">
        <f>'[6]TIER3 2022'!B11</f>
        <v>26</v>
      </c>
      <c r="J99" s="241"/>
    </row>
    <row r="100" spans="1:10" x14ac:dyDescent="0.35">
      <c r="A100" s="36" t="s">
        <v>366</v>
      </c>
      <c r="B100" s="221" t="s">
        <v>373</v>
      </c>
      <c r="C100" s="36"/>
      <c r="D100" s="84"/>
      <c r="E100" s="23"/>
      <c r="F100" s="218">
        <v>2</v>
      </c>
      <c r="G100" s="218">
        <v>7</v>
      </c>
      <c r="H100" s="218">
        <v>4</v>
      </c>
      <c r="I100" s="219">
        <f>'[6]TIER3 2022'!B8</f>
        <v>5</v>
      </c>
      <c r="J100" s="241"/>
    </row>
    <row r="101" spans="1:10" x14ac:dyDescent="0.35">
      <c r="A101" s="251" t="s">
        <v>114</v>
      </c>
      <c r="B101" s="221" t="s">
        <v>373</v>
      </c>
      <c r="C101" s="251"/>
      <c r="D101" s="84"/>
      <c r="E101" s="23"/>
      <c r="F101" s="218">
        <v>4</v>
      </c>
      <c r="G101" s="218">
        <v>1</v>
      </c>
      <c r="H101" s="218">
        <v>1</v>
      </c>
      <c r="I101" s="219">
        <f>I95-I96-I97-I100</f>
        <v>0</v>
      </c>
      <c r="J101" s="241"/>
    </row>
    <row r="102" spans="1:10" ht="16.5" x14ac:dyDescent="0.35">
      <c r="A102" s="249" t="s">
        <v>391</v>
      </c>
      <c r="B102" s="17" t="s">
        <v>363</v>
      </c>
      <c r="C102" s="252"/>
      <c r="D102" s="242"/>
      <c r="E102" s="250"/>
      <c r="F102" s="250"/>
      <c r="G102" s="253">
        <v>0.35</v>
      </c>
      <c r="H102" s="253">
        <v>0.27</v>
      </c>
      <c r="I102" s="253">
        <f>'[6]PSER 2022'!D36</f>
        <v>0.42</v>
      </c>
      <c r="J102" s="241"/>
    </row>
    <row r="103" spans="1:10" x14ac:dyDescent="0.35">
      <c r="A103" s="251" t="s">
        <v>123</v>
      </c>
      <c r="B103" s="221" t="s">
        <v>363</v>
      </c>
      <c r="C103" s="251"/>
      <c r="D103" s="84"/>
      <c r="E103" s="23"/>
      <c r="F103" s="23"/>
      <c r="G103" s="220">
        <v>0.79</v>
      </c>
      <c r="H103" s="220">
        <v>0</v>
      </c>
      <c r="I103" s="220">
        <f>'[6]PSER 2022'!F4</f>
        <v>0.34</v>
      </c>
      <c r="J103" s="241"/>
    </row>
    <row r="104" spans="1:10" ht="16.5" x14ac:dyDescent="0.35">
      <c r="A104" s="251" t="s">
        <v>392</v>
      </c>
      <c r="B104" s="221" t="s">
        <v>363</v>
      </c>
      <c r="C104" s="251"/>
      <c r="D104" s="84"/>
      <c r="E104" s="23"/>
      <c r="F104" s="23"/>
      <c r="G104" s="220">
        <v>0.23</v>
      </c>
      <c r="H104" s="220">
        <v>0.91</v>
      </c>
      <c r="I104" s="220">
        <f>'[6]PSER 2022'!F7</f>
        <v>0.93</v>
      </c>
      <c r="J104" s="241"/>
    </row>
    <row r="105" spans="1:10" x14ac:dyDescent="0.35">
      <c r="A105" s="251" t="s">
        <v>393</v>
      </c>
      <c r="B105" s="221" t="s">
        <v>363</v>
      </c>
      <c r="C105" s="251"/>
      <c r="D105" s="84"/>
      <c r="E105" s="23"/>
      <c r="F105" s="23"/>
      <c r="G105" s="220">
        <v>0</v>
      </c>
      <c r="H105" s="220">
        <v>0.16</v>
      </c>
      <c r="I105" s="220">
        <f>'[6]PSER 2022'!F10</f>
        <v>0.48</v>
      </c>
      <c r="J105" s="241"/>
    </row>
    <row r="106" spans="1:10" x14ac:dyDescent="0.35">
      <c r="A106" s="251" t="s">
        <v>394</v>
      </c>
      <c r="B106" s="221" t="s">
        <v>363</v>
      </c>
      <c r="C106" s="251"/>
      <c r="D106" s="84"/>
      <c r="E106" s="23"/>
      <c r="F106" s="23"/>
      <c r="G106" s="220">
        <v>0.13</v>
      </c>
      <c r="H106" s="220">
        <v>0.12</v>
      </c>
      <c r="I106" s="220">
        <f>'[6]PSER 2022'!F13</f>
        <v>0</v>
      </c>
      <c r="J106" s="241"/>
    </row>
    <row r="107" spans="1:10" ht="16.5" x14ac:dyDescent="0.35">
      <c r="A107" s="249" t="s">
        <v>395</v>
      </c>
      <c r="B107" s="17" t="s">
        <v>363</v>
      </c>
      <c r="C107" s="252"/>
      <c r="D107" s="242"/>
      <c r="E107" s="250"/>
      <c r="F107" s="250"/>
      <c r="G107" s="253">
        <v>1.21</v>
      </c>
      <c r="H107" s="253">
        <v>0.96</v>
      </c>
      <c r="I107" s="253">
        <f>'[6]PSER 2022'!D37</f>
        <v>0.57999999999999996</v>
      </c>
      <c r="J107" s="241"/>
    </row>
    <row r="108" spans="1:10" x14ac:dyDescent="0.35">
      <c r="A108" s="251" t="s">
        <v>123</v>
      </c>
      <c r="B108" s="221" t="s">
        <v>363</v>
      </c>
      <c r="C108" s="251"/>
      <c r="D108" s="84"/>
      <c r="E108" s="23"/>
      <c r="F108" s="23"/>
      <c r="G108" s="220">
        <v>2.27</v>
      </c>
      <c r="H108" s="220">
        <v>1.17</v>
      </c>
      <c r="I108" s="220">
        <f>'[6]PSER 2022'!F5</f>
        <v>0.91</v>
      </c>
      <c r="J108" s="241"/>
    </row>
    <row r="109" spans="1:10" ht="16.5" x14ac:dyDescent="0.35">
      <c r="A109" s="251" t="s">
        <v>392</v>
      </c>
      <c r="B109" s="221" t="s">
        <v>363</v>
      </c>
      <c r="C109" s="251"/>
      <c r="D109" s="84"/>
      <c r="E109" s="23"/>
      <c r="F109" s="23"/>
      <c r="G109" s="220">
        <v>1.37</v>
      </c>
      <c r="H109" s="220">
        <v>1.81</v>
      </c>
      <c r="I109" s="220">
        <f>'[6]PSER 2022'!F8</f>
        <v>0.93</v>
      </c>
      <c r="J109" s="241"/>
    </row>
    <row r="110" spans="1:10" x14ac:dyDescent="0.35">
      <c r="A110" s="251" t="s">
        <v>393</v>
      </c>
      <c r="B110" s="221" t="s">
        <v>363</v>
      </c>
      <c r="C110" s="251"/>
      <c r="D110" s="84"/>
      <c r="E110" s="23"/>
      <c r="F110" s="23"/>
      <c r="G110" s="220">
        <v>0.34</v>
      </c>
      <c r="H110" s="220">
        <v>0.79</v>
      </c>
      <c r="I110" s="220">
        <f>'[6]PSER 2022'!F11</f>
        <v>0.48</v>
      </c>
      <c r="J110" s="241"/>
    </row>
    <row r="111" spans="1:10" x14ac:dyDescent="0.35">
      <c r="A111" s="251" t="s">
        <v>394</v>
      </c>
      <c r="B111" s="221" t="s">
        <v>363</v>
      </c>
      <c r="C111" s="251"/>
      <c r="D111" s="84"/>
      <c r="E111" s="23"/>
      <c r="F111" s="23"/>
      <c r="G111" s="220">
        <v>0.13</v>
      </c>
      <c r="H111" s="220">
        <v>0</v>
      </c>
      <c r="I111" s="220">
        <f>'[6]PSER 2022'!F14</f>
        <v>0</v>
      </c>
      <c r="J111" s="241"/>
    </row>
    <row r="112" spans="1:10" x14ac:dyDescent="0.35">
      <c r="A112" s="245"/>
      <c r="B112" s="227"/>
      <c r="C112" s="227"/>
      <c r="D112" s="227"/>
      <c r="E112" s="67"/>
      <c r="F112" s="67"/>
      <c r="G112" s="67"/>
      <c r="H112" s="67"/>
      <c r="I112" s="66"/>
      <c r="J112" s="241"/>
    </row>
    <row r="113" spans="1:10" x14ac:dyDescent="0.35">
      <c r="A113" s="246" t="s">
        <v>396</v>
      </c>
      <c r="B113" s="11" t="s">
        <v>2</v>
      </c>
      <c r="C113" s="246"/>
      <c r="D113" s="11"/>
      <c r="E113" s="13">
        <v>2018</v>
      </c>
      <c r="F113" s="13">
        <v>2019</v>
      </c>
      <c r="G113" s="13">
        <v>2020</v>
      </c>
      <c r="H113" s="13">
        <v>2021</v>
      </c>
      <c r="I113" s="13">
        <v>2022</v>
      </c>
      <c r="J113" s="241"/>
    </row>
    <row r="114" spans="1:10" x14ac:dyDescent="0.35">
      <c r="A114" s="14" t="s">
        <v>397</v>
      </c>
      <c r="B114" s="238"/>
      <c r="C114" s="254"/>
      <c r="D114" s="238"/>
      <c r="E114" s="248"/>
      <c r="F114" s="248"/>
      <c r="G114" s="248"/>
      <c r="H114" s="248"/>
      <c r="I114" s="248"/>
      <c r="J114" s="241"/>
    </row>
    <row r="115" spans="1:10" x14ac:dyDescent="0.35">
      <c r="A115" s="21" t="s">
        <v>398</v>
      </c>
      <c r="B115" s="84" t="s">
        <v>303</v>
      </c>
      <c r="C115" s="255"/>
      <c r="D115" s="84"/>
      <c r="E115" s="114">
        <v>200</v>
      </c>
      <c r="F115" s="114">
        <v>251</v>
      </c>
      <c r="G115" s="121">
        <v>159</v>
      </c>
      <c r="H115" s="121">
        <v>231</v>
      </c>
      <c r="I115" s="121">
        <f>'[6]Contractor, supplier safety 22'!D17</f>
        <v>161</v>
      </c>
      <c r="J115" s="241"/>
    </row>
    <row r="116" spans="1:10" x14ac:dyDescent="0.35">
      <c r="A116" s="21" t="s">
        <v>399</v>
      </c>
      <c r="B116" s="84" t="s">
        <v>303</v>
      </c>
      <c r="C116" s="255"/>
      <c r="D116" s="84"/>
      <c r="E116" s="114">
        <v>22133</v>
      </c>
      <c r="F116" s="114">
        <v>26480</v>
      </c>
      <c r="G116" s="121">
        <v>18425</v>
      </c>
      <c r="H116" s="121">
        <v>23151</v>
      </c>
      <c r="I116" s="121">
        <f>'[6]Contractor, supplier safety 22'!D11</f>
        <v>28045</v>
      </c>
      <c r="J116" s="241"/>
    </row>
    <row r="117" spans="1:10" x14ac:dyDescent="0.35">
      <c r="A117" s="21" t="s">
        <v>400</v>
      </c>
      <c r="B117" s="84" t="s">
        <v>303</v>
      </c>
      <c r="C117" s="255"/>
      <c r="D117" s="84"/>
      <c r="E117" s="114">
        <v>3074</v>
      </c>
      <c r="F117" s="114">
        <v>6712</v>
      </c>
      <c r="G117" s="121">
        <v>2386</v>
      </c>
      <c r="H117" s="121">
        <v>2634</v>
      </c>
      <c r="I117" s="121">
        <f>'[6]Contractor, supplier safety 22'!D13</f>
        <v>3895</v>
      </c>
      <c r="J117" s="241"/>
    </row>
    <row r="118" spans="1:10" x14ac:dyDescent="0.35">
      <c r="A118" s="21" t="s">
        <v>401</v>
      </c>
      <c r="B118" s="84" t="s">
        <v>402</v>
      </c>
      <c r="C118" s="255"/>
      <c r="D118" s="84"/>
      <c r="E118" s="114">
        <v>85284</v>
      </c>
      <c r="F118" s="114">
        <v>185580</v>
      </c>
      <c r="G118" s="121">
        <v>57437</v>
      </c>
      <c r="H118" s="121">
        <f>'[6]Contractor, supplier safety 22'!C16</f>
        <v>82135</v>
      </c>
      <c r="I118" s="121">
        <f>'[6]Contractor, supplier safety 22'!D16</f>
        <v>138912</v>
      </c>
      <c r="J118" s="241"/>
    </row>
    <row r="119" spans="1:10" x14ac:dyDescent="0.35">
      <c r="A119" s="21" t="s">
        <v>403</v>
      </c>
      <c r="B119" s="84" t="s">
        <v>303</v>
      </c>
      <c r="C119" s="255"/>
      <c r="D119" s="84"/>
      <c r="E119" s="114">
        <v>60</v>
      </c>
      <c r="F119" s="114">
        <v>83</v>
      </c>
      <c r="G119" s="121">
        <v>32</v>
      </c>
      <c r="H119" s="121">
        <v>49</v>
      </c>
      <c r="I119" s="121">
        <v>80</v>
      </c>
      <c r="J119" s="241"/>
    </row>
    <row r="120" spans="1:10" x14ac:dyDescent="0.35">
      <c r="A120" s="21" t="s">
        <v>404</v>
      </c>
      <c r="B120" s="84" t="s">
        <v>303</v>
      </c>
      <c r="C120" s="255"/>
      <c r="D120" s="84"/>
      <c r="E120" s="114">
        <v>764</v>
      </c>
      <c r="F120" s="114">
        <v>665</v>
      </c>
      <c r="G120" s="121">
        <v>264</v>
      </c>
      <c r="H120" s="121">
        <v>447</v>
      </c>
      <c r="I120" s="121">
        <v>469</v>
      </c>
      <c r="J120" s="241"/>
    </row>
    <row r="121" spans="1:10" x14ac:dyDescent="0.35">
      <c r="A121" s="14" t="s">
        <v>405</v>
      </c>
      <c r="B121" s="69" t="s">
        <v>303</v>
      </c>
      <c r="C121" s="254"/>
      <c r="D121" s="69"/>
      <c r="E121" s="256"/>
      <c r="F121" s="256"/>
      <c r="G121" s="257"/>
      <c r="H121" s="257"/>
      <c r="I121" s="257"/>
      <c r="J121" s="241"/>
    </row>
    <row r="122" spans="1:10" x14ac:dyDescent="0.35">
      <c r="A122" s="21" t="s">
        <v>108</v>
      </c>
      <c r="B122" s="84" t="s">
        <v>303</v>
      </c>
      <c r="C122" s="255"/>
      <c r="D122" s="84"/>
      <c r="E122" s="218">
        <v>65</v>
      </c>
      <c r="F122" s="218">
        <v>76</v>
      </c>
      <c r="G122" s="220">
        <v>64</v>
      </c>
      <c r="H122" s="220">
        <v>48</v>
      </c>
      <c r="I122" s="220">
        <f>'[6]Contractor, supplier safety22_2'!E5</f>
        <v>69</v>
      </c>
      <c r="J122" s="241"/>
    </row>
    <row r="123" spans="1:10" x14ac:dyDescent="0.35">
      <c r="A123" s="21" t="s">
        <v>110</v>
      </c>
      <c r="B123" s="84" t="s">
        <v>303</v>
      </c>
      <c r="C123" s="255"/>
      <c r="D123" s="84"/>
      <c r="E123" s="218">
        <v>3</v>
      </c>
      <c r="F123" s="218">
        <v>0</v>
      </c>
      <c r="G123" s="220">
        <v>1</v>
      </c>
      <c r="H123" s="220">
        <v>0</v>
      </c>
      <c r="I123" s="220">
        <f>'[6]Contractor, supplier safety22_2'!E15</f>
        <v>2</v>
      </c>
      <c r="J123" s="241"/>
    </row>
    <row r="124" spans="1:10" x14ac:dyDescent="0.35">
      <c r="A124" s="21" t="s">
        <v>112</v>
      </c>
      <c r="B124" s="84" t="s">
        <v>303</v>
      </c>
      <c r="C124" s="255"/>
      <c r="D124" s="84"/>
      <c r="E124" s="218">
        <v>16</v>
      </c>
      <c r="F124" s="218">
        <v>105</v>
      </c>
      <c r="G124" s="220">
        <v>9</v>
      </c>
      <c r="H124" s="220">
        <v>10</v>
      </c>
      <c r="I124" s="220">
        <f>'[6]Contractor, supplier safety22_2'!E6</f>
        <v>19</v>
      </c>
      <c r="J124" s="241"/>
    </row>
    <row r="125" spans="1:10" x14ac:dyDescent="0.35">
      <c r="A125" s="21" t="s">
        <v>406</v>
      </c>
      <c r="B125" s="84" t="s">
        <v>303</v>
      </c>
      <c r="C125" s="255"/>
      <c r="D125" s="84"/>
      <c r="E125" s="218">
        <v>52</v>
      </c>
      <c r="F125" s="218">
        <v>29</v>
      </c>
      <c r="G125" s="220">
        <v>28</v>
      </c>
      <c r="H125" s="220">
        <v>121</v>
      </c>
      <c r="I125" s="220">
        <f>'[6]Contractor, supplier safety22_2'!E10+'[6]Contractor, supplier safety22_2'!E13</f>
        <v>56</v>
      </c>
      <c r="J125" s="241"/>
    </row>
    <row r="126" spans="1:10" x14ac:dyDescent="0.35">
      <c r="A126" s="21" t="s">
        <v>407</v>
      </c>
      <c r="B126" s="84" t="s">
        <v>303</v>
      </c>
      <c r="C126" s="255"/>
      <c r="D126" s="84"/>
      <c r="E126" s="218">
        <v>64</v>
      </c>
      <c r="F126" s="55">
        <v>41</v>
      </c>
      <c r="G126" s="46">
        <v>57</v>
      </c>
      <c r="H126" s="46">
        <v>52</v>
      </c>
      <c r="I126" s="46">
        <f>'[6]Contractor, supplier safety22_2'!E4+'[6]Contractor, supplier safety22_2'!E7+'[6]Contractor, supplier safety22_2'!E8+'[6]Contractor, supplier safety22_2'!E9+'[6]Contractor, supplier safety22_2'!E11+'[6]Contractor, supplier safety22_2'!E12+'[6]Contractor, supplier safety22_2'!E14+'[6]Contractor, supplier safety22_2'!E16+'[6]Contractor, supplier safety22_2'!E17</f>
        <v>15</v>
      </c>
      <c r="J126" s="241"/>
    </row>
    <row r="127" spans="1:10" x14ac:dyDescent="0.35">
      <c r="A127" s="258"/>
      <c r="B127" s="205"/>
      <c r="C127" s="187"/>
      <c r="D127" s="205"/>
      <c r="E127" s="187"/>
      <c r="F127" s="187"/>
      <c r="G127" s="187"/>
      <c r="H127" s="187"/>
      <c r="I127" s="89"/>
      <c r="J127" s="241"/>
    </row>
    <row r="128" spans="1:10" x14ac:dyDescent="0.35">
      <c r="A128" s="90" t="s">
        <v>188</v>
      </c>
      <c r="B128" s="207"/>
      <c r="C128" s="106"/>
      <c r="D128" s="207"/>
      <c r="E128" s="5"/>
      <c r="F128" s="5"/>
      <c r="G128" s="5"/>
      <c r="H128" s="5"/>
      <c r="I128" s="5"/>
      <c r="J128" s="241"/>
    </row>
    <row r="129" spans="1:10" x14ac:dyDescent="0.35">
      <c r="A129" s="88" t="s">
        <v>408</v>
      </c>
      <c r="B129" s="205"/>
      <c r="C129" s="187"/>
      <c r="D129" s="205"/>
      <c r="E129" s="187"/>
      <c r="F129" s="187"/>
      <c r="G129" s="187"/>
      <c r="H129" s="187"/>
      <c r="I129" s="89"/>
      <c r="J129" s="241"/>
    </row>
    <row r="130" spans="1:10" x14ac:dyDescent="0.35">
      <c r="A130" s="88" t="s">
        <v>409</v>
      </c>
      <c r="B130" s="205"/>
      <c r="C130" s="187"/>
      <c r="D130" s="205"/>
      <c r="E130" s="187"/>
      <c r="F130" s="187"/>
      <c r="G130" s="187"/>
      <c r="H130" s="187"/>
      <c r="I130" s="89"/>
      <c r="J130" s="241"/>
    </row>
    <row r="131" spans="1:10" ht="29.5" customHeight="1" x14ac:dyDescent="0.35">
      <c r="A131" s="573" t="s">
        <v>410</v>
      </c>
      <c r="B131" s="573"/>
      <c r="C131" s="573"/>
      <c r="D131" s="573"/>
      <c r="E131" s="573"/>
      <c r="F131" s="573"/>
      <c r="G131" s="573"/>
      <c r="H131" s="573"/>
      <c r="I131" s="89"/>
      <c r="J131" s="241"/>
    </row>
    <row r="132" spans="1:10" x14ac:dyDescent="0.35">
      <c r="A132" s="258"/>
      <c r="B132" s="205"/>
      <c r="C132" s="187"/>
      <c r="D132" s="205"/>
      <c r="E132" s="187"/>
      <c r="F132" s="187"/>
      <c r="G132" s="187"/>
      <c r="H132" s="187"/>
      <c r="I132" s="89"/>
      <c r="J132" s="241"/>
    </row>
    <row r="133" spans="1:10" x14ac:dyDescent="0.35">
      <c r="A133" s="90" t="s">
        <v>195</v>
      </c>
      <c r="B133" s="207"/>
      <c r="C133" s="106"/>
      <c r="D133" s="207"/>
      <c r="E133" s="5"/>
      <c r="F133" s="5"/>
      <c r="G133" s="5"/>
      <c r="H133" s="5"/>
      <c r="I133" s="5"/>
      <c r="J133" s="241"/>
    </row>
    <row r="134" spans="1:10" x14ac:dyDescent="0.35">
      <c r="A134" s="260" t="s">
        <v>411</v>
      </c>
      <c r="B134" s="2"/>
      <c r="C134" s="188"/>
      <c r="D134" s="2"/>
      <c r="E134" s="2"/>
      <c r="F134" s="2"/>
      <c r="G134" s="2"/>
      <c r="H134" s="2"/>
      <c r="I134" s="2"/>
      <c r="J134" s="241"/>
    </row>
    <row r="135" spans="1:10" x14ac:dyDescent="0.35">
      <c r="A135" s="260" t="s">
        <v>412</v>
      </c>
      <c r="B135" s="2"/>
      <c r="C135" s="188"/>
      <c r="D135" s="2"/>
      <c r="E135" s="2"/>
      <c r="F135" s="2"/>
      <c r="G135" s="2"/>
      <c r="H135" s="2"/>
      <c r="I135" s="2"/>
      <c r="J135" s="241"/>
    </row>
    <row r="136" spans="1:10" x14ac:dyDescent="0.35">
      <c r="A136" s="260" t="s">
        <v>413</v>
      </c>
      <c r="B136" s="260"/>
      <c r="C136" s="261"/>
      <c r="D136" s="260"/>
      <c r="E136" s="260"/>
      <c r="F136" s="260"/>
      <c r="G136" s="260"/>
      <c r="H136" s="260"/>
      <c r="I136" s="260"/>
      <c r="J136" s="241"/>
    </row>
    <row r="137" spans="1:10" x14ac:dyDescent="0.35">
      <c r="A137" s="573" t="s">
        <v>414</v>
      </c>
      <c r="B137" s="573"/>
      <c r="C137" s="573"/>
      <c r="D137" s="573"/>
      <c r="E137" s="573"/>
      <c r="F137" s="573"/>
      <c r="G137" s="573"/>
      <c r="H137" s="573"/>
      <c r="I137" s="2"/>
      <c r="J137" s="241"/>
    </row>
    <row r="138" spans="1:10" x14ac:dyDescent="0.35">
      <c r="A138" s="573" t="s">
        <v>415</v>
      </c>
      <c r="B138" s="573"/>
      <c r="C138" s="573"/>
      <c r="D138" s="573"/>
      <c r="E138" s="573"/>
      <c r="F138" s="573"/>
      <c r="G138" s="573"/>
      <c r="H138" s="573"/>
      <c r="I138" s="2"/>
      <c r="J138" s="241"/>
    </row>
    <row r="139" spans="1:10" x14ac:dyDescent="0.35">
      <c r="A139" s="260" t="s">
        <v>416</v>
      </c>
      <c r="B139" s="187"/>
      <c r="C139" s="187"/>
      <c r="D139" s="187"/>
      <c r="E139" s="188"/>
      <c r="F139" s="188"/>
      <c r="G139" s="188"/>
      <c r="H139" s="188"/>
      <c r="I139" s="1"/>
      <c r="J139" s="241"/>
    </row>
    <row r="140" spans="1:10" x14ac:dyDescent="0.35">
      <c r="A140" s="188"/>
      <c r="B140" s="187"/>
      <c r="C140" s="187"/>
      <c r="D140" s="187"/>
      <c r="E140" s="188"/>
      <c r="F140" s="188"/>
      <c r="G140" s="188"/>
      <c r="H140" s="188"/>
      <c r="I140" s="1"/>
      <c r="J140" s="241"/>
    </row>
    <row r="141" spans="1:10" x14ac:dyDescent="0.35">
      <c r="A141" s="188"/>
      <c r="B141" s="187"/>
      <c r="C141" s="187"/>
      <c r="D141" s="187"/>
      <c r="E141" s="188"/>
      <c r="F141" s="188"/>
      <c r="G141" s="188"/>
      <c r="H141" s="188"/>
      <c r="I141" s="1"/>
      <c r="J141" s="241"/>
    </row>
    <row r="142" spans="1:10" x14ac:dyDescent="0.35">
      <c r="A142" s="188"/>
      <c r="B142" s="187"/>
      <c r="C142" s="187"/>
      <c r="D142" s="187"/>
      <c r="E142" s="188"/>
      <c r="F142" s="188"/>
      <c r="G142" s="188"/>
      <c r="H142" s="188"/>
      <c r="I142" s="1"/>
      <c r="J142" s="241"/>
    </row>
    <row r="143" spans="1:10" x14ac:dyDescent="0.35">
      <c r="A143" s="188"/>
      <c r="B143" s="187"/>
      <c r="C143" s="187"/>
      <c r="D143" s="187"/>
      <c r="E143" s="188"/>
      <c r="F143" s="188"/>
      <c r="G143" s="188"/>
      <c r="H143" s="188"/>
      <c r="I143" s="1"/>
      <c r="J143" s="241"/>
    </row>
    <row r="144" spans="1:10" x14ac:dyDescent="0.35">
      <c r="A144" s="1"/>
      <c r="B144" s="89"/>
      <c r="C144" s="89"/>
      <c r="D144" s="89"/>
      <c r="E144" s="1"/>
      <c r="F144" s="1"/>
      <c r="G144" s="1"/>
      <c r="H144" s="1"/>
      <c r="I144" s="1"/>
      <c r="J144" s="241"/>
    </row>
    <row r="145" spans="1:10" x14ac:dyDescent="0.35">
      <c r="A145" s="1"/>
      <c r="B145" s="89"/>
      <c r="C145" s="89"/>
      <c r="D145" s="89"/>
      <c r="E145" s="1"/>
      <c r="F145" s="1"/>
      <c r="G145" s="1"/>
      <c r="H145" s="1"/>
      <c r="I145" s="1"/>
      <c r="J145" s="241"/>
    </row>
    <row r="146" spans="1:10" x14ac:dyDescent="0.35">
      <c r="A146" s="1"/>
      <c r="B146" s="89"/>
      <c r="C146" s="89"/>
      <c r="D146" s="89"/>
      <c r="E146" s="1"/>
      <c r="F146" s="1"/>
      <c r="G146" s="1"/>
      <c r="H146" s="1"/>
      <c r="I146" s="1"/>
      <c r="J146" s="241"/>
    </row>
    <row r="147" spans="1:10" x14ac:dyDescent="0.35">
      <c r="A147" s="1"/>
      <c r="B147" s="89"/>
      <c r="C147" s="89"/>
      <c r="D147" s="89"/>
      <c r="E147" s="1"/>
      <c r="F147" s="1"/>
      <c r="G147" s="1"/>
      <c r="H147" s="1"/>
      <c r="I147" s="1"/>
      <c r="J147" s="241"/>
    </row>
    <row r="148" spans="1:10" x14ac:dyDescent="0.35">
      <c r="A148" s="1"/>
      <c r="B148" s="89"/>
      <c r="C148" s="89"/>
      <c r="D148" s="89"/>
      <c r="E148" s="1"/>
      <c r="F148" s="1"/>
      <c r="G148" s="1"/>
      <c r="H148" s="1"/>
      <c r="I148" s="1"/>
      <c r="J148" s="241"/>
    </row>
    <row r="149" spans="1:10" x14ac:dyDescent="0.35">
      <c r="A149" s="1"/>
      <c r="B149" s="89"/>
      <c r="C149" s="89"/>
      <c r="D149" s="89"/>
      <c r="E149" s="1"/>
      <c r="F149" s="1"/>
      <c r="G149" s="1"/>
      <c r="H149" s="1"/>
      <c r="I149" s="1"/>
      <c r="J149" s="241"/>
    </row>
    <row r="150" spans="1:10" x14ac:dyDescent="0.35">
      <c r="A150" s="1"/>
      <c r="B150" s="89"/>
      <c r="C150" s="89"/>
      <c r="D150" s="89"/>
      <c r="E150" s="1"/>
      <c r="F150" s="1"/>
      <c r="G150" s="1"/>
      <c r="H150" s="1"/>
      <c r="I150" s="1"/>
      <c r="J150" s="241"/>
    </row>
    <row r="151" spans="1:10" x14ac:dyDescent="0.35">
      <c r="A151" s="1"/>
      <c r="B151" s="89"/>
      <c r="C151" s="89"/>
      <c r="D151" s="89"/>
      <c r="E151" s="1"/>
      <c r="F151" s="1"/>
      <c r="G151" s="1"/>
      <c r="H151" s="1"/>
      <c r="I151" s="1"/>
      <c r="J151" s="241"/>
    </row>
    <row r="152" spans="1:10" x14ac:dyDescent="0.35">
      <c r="A152" s="1"/>
      <c r="B152" s="89"/>
      <c r="C152" s="89"/>
      <c r="D152" s="89"/>
      <c r="E152" s="1"/>
      <c r="F152" s="1"/>
      <c r="G152" s="1"/>
      <c r="H152" s="1"/>
      <c r="I152" s="1"/>
      <c r="J152" s="241"/>
    </row>
    <row r="153" spans="1:10" x14ac:dyDescent="0.35">
      <c r="A153" s="1"/>
      <c r="B153" s="89"/>
      <c r="C153" s="89"/>
      <c r="D153" s="89"/>
      <c r="E153" s="1"/>
      <c r="F153" s="1"/>
      <c r="G153" s="1"/>
      <c r="H153" s="1"/>
      <c r="I153" s="1"/>
      <c r="J153" s="241"/>
    </row>
    <row r="154" spans="1:10" x14ac:dyDescent="0.35">
      <c r="A154" s="1"/>
      <c r="B154" s="89"/>
      <c r="C154" s="89"/>
      <c r="D154" s="89"/>
      <c r="E154" s="1"/>
      <c r="F154" s="1"/>
      <c r="G154" s="1"/>
      <c r="H154" s="1"/>
      <c r="I154" s="1"/>
      <c r="J154" s="241"/>
    </row>
    <row r="155" spans="1:10" x14ac:dyDescent="0.35">
      <c r="A155" s="1"/>
      <c r="B155" s="89"/>
      <c r="C155" s="89"/>
      <c r="D155" s="89"/>
      <c r="E155" s="1"/>
      <c r="F155" s="1"/>
      <c r="G155" s="1"/>
      <c r="H155" s="1"/>
      <c r="I155" s="1"/>
      <c r="J155" s="241"/>
    </row>
    <row r="156" spans="1:10" x14ac:dyDescent="0.35">
      <c r="A156" s="1"/>
      <c r="B156" s="89"/>
      <c r="C156" s="89"/>
      <c r="D156" s="89"/>
      <c r="E156" s="1"/>
      <c r="F156" s="1"/>
      <c r="G156" s="1"/>
      <c r="H156" s="1"/>
      <c r="I156" s="1"/>
      <c r="J156" s="241"/>
    </row>
    <row r="157" spans="1:10" x14ac:dyDescent="0.35">
      <c r="A157" s="1"/>
      <c r="B157" s="89"/>
      <c r="C157" s="89"/>
      <c r="D157" s="89"/>
      <c r="E157" s="1"/>
      <c r="F157" s="1"/>
      <c r="G157" s="1"/>
      <c r="H157" s="1"/>
      <c r="I157" s="1"/>
      <c r="J157" s="241"/>
    </row>
    <row r="158" spans="1:10" x14ac:dyDescent="0.35">
      <c r="A158" s="1"/>
      <c r="B158" s="89"/>
      <c r="C158" s="89"/>
      <c r="D158" s="89"/>
      <c r="E158" s="1"/>
      <c r="F158" s="1"/>
      <c r="G158" s="1"/>
      <c r="H158" s="1"/>
      <c r="I158" s="1"/>
      <c r="J158" s="241"/>
    </row>
    <row r="159" spans="1:10" x14ac:dyDescent="0.35">
      <c r="A159" s="1"/>
      <c r="B159" s="89"/>
      <c r="C159" s="89"/>
      <c r="D159" s="89"/>
      <c r="E159" s="1"/>
      <c r="F159" s="1"/>
      <c r="G159" s="1"/>
      <c r="H159" s="1"/>
      <c r="I159" s="1"/>
      <c r="J159" s="241"/>
    </row>
    <row r="160" spans="1:10" x14ac:dyDescent="0.35">
      <c r="A160" s="1"/>
      <c r="B160" s="89"/>
      <c r="C160" s="89"/>
      <c r="D160" s="89"/>
      <c r="E160" s="1"/>
      <c r="F160" s="1"/>
      <c r="G160" s="1"/>
      <c r="H160" s="1"/>
      <c r="I160" s="1"/>
      <c r="J160" s="241"/>
    </row>
    <row r="161" spans="1:10" x14ac:dyDescent="0.35">
      <c r="A161" s="1"/>
      <c r="B161" s="89"/>
      <c r="C161" s="89"/>
      <c r="D161" s="89"/>
      <c r="E161" s="1"/>
      <c r="F161" s="1"/>
      <c r="G161" s="1"/>
      <c r="H161" s="1"/>
      <c r="I161" s="1"/>
      <c r="J161" s="241"/>
    </row>
    <row r="162" spans="1:10" x14ac:dyDescent="0.35">
      <c r="A162" s="1"/>
      <c r="B162" s="89"/>
      <c r="C162" s="89"/>
      <c r="D162" s="89"/>
      <c r="E162" s="1"/>
      <c r="F162" s="1"/>
      <c r="G162" s="1"/>
      <c r="H162" s="1"/>
      <c r="I162" s="1"/>
      <c r="J162" s="241"/>
    </row>
    <row r="163" spans="1:10" x14ac:dyDescent="0.35">
      <c r="A163" s="1"/>
      <c r="B163" s="89"/>
      <c r="C163" s="89"/>
      <c r="D163" s="89"/>
      <c r="E163" s="1"/>
      <c r="F163" s="1"/>
      <c r="G163" s="1"/>
      <c r="H163" s="1"/>
      <c r="I163" s="1"/>
      <c r="J163" s="241"/>
    </row>
    <row r="164" spans="1:10" x14ac:dyDescent="0.35">
      <c r="A164" s="1"/>
      <c r="B164" s="89"/>
      <c r="C164" s="89"/>
      <c r="D164" s="89"/>
      <c r="E164" s="1"/>
      <c r="F164" s="1"/>
      <c r="G164" s="1"/>
      <c r="H164" s="1"/>
      <c r="I164" s="1"/>
      <c r="J164" s="241"/>
    </row>
    <row r="165" spans="1:10" x14ac:dyDescent="0.35">
      <c r="A165" s="1"/>
      <c r="B165" s="89"/>
      <c r="C165" s="89"/>
      <c r="D165" s="89"/>
      <c r="E165" s="1"/>
      <c r="F165" s="1"/>
      <c r="G165" s="1"/>
      <c r="H165" s="1"/>
      <c r="I165" s="1"/>
      <c r="J165" s="241"/>
    </row>
    <row r="166" spans="1:10" x14ac:dyDescent="0.35">
      <c r="A166" s="1"/>
      <c r="B166" s="89"/>
      <c r="C166" s="89"/>
      <c r="D166" s="89"/>
      <c r="E166" s="1"/>
      <c r="F166" s="1"/>
      <c r="G166" s="1"/>
      <c r="H166" s="1"/>
      <c r="I166" s="1"/>
      <c r="J166" s="241"/>
    </row>
    <row r="167" spans="1:10" x14ac:dyDescent="0.35">
      <c r="A167" s="1"/>
      <c r="B167" s="89"/>
      <c r="C167" s="89"/>
      <c r="D167" s="89"/>
      <c r="E167" s="1"/>
      <c r="F167" s="1"/>
      <c r="G167" s="1"/>
      <c r="H167" s="1"/>
      <c r="I167" s="1"/>
      <c r="J167" s="241"/>
    </row>
    <row r="168" spans="1:10" x14ac:dyDescent="0.35">
      <c r="A168" s="1"/>
      <c r="B168" s="89"/>
      <c r="C168" s="89"/>
      <c r="D168" s="89"/>
      <c r="E168" s="1"/>
      <c r="F168" s="1"/>
      <c r="G168" s="1"/>
      <c r="H168" s="1"/>
      <c r="I168" s="1"/>
      <c r="J168" s="241"/>
    </row>
    <row r="169" spans="1:10" x14ac:dyDescent="0.35">
      <c r="A169" s="1"/>
      <c r="B169" s="89"/>
      <c r="C169" s="89"/>
      <c r="D169" s="89"/>
      <c r="E169" s="1"/>
      <c r="F169" s="1"/>
      <c r="G169" s="1"/>
      <c r="H169" s="1"/>
      <c r="I169" s="1"/>
      <c r="J169" s="241"/>
    </row>
    <row r="170" spans="1:10" x14ac:dyDescent="0.35">
      <c r="A170" s="1"/>
      <c r="B170" s="89"/>
      <c r="C170" s="89"/>
      <c r="D170" s="89"/>
      <c r="E170" s="1"/>
      <c r="F170" s="1"/>
      <c r="G170" s="1"/>
      <c r="H170" s="1"/>
      <c r="I170" s="1"/>
      <c r="J170" s="241"/>
    </row>
    <row r="171" spans="1:10" x14ac:dyDescent="0.35">
      <c r="A171" s="1"/>
      <c r="B171" s="89"/>
      <c r="C171" s="89"/>
      <c r="D171" s="89"/>
      <c r="E171" s="1"/>
      <c r="F171" s="1"/>
      <c r="G171" s="1"/>
      <c r="H171" s="1"/>
      <c r="I171" s="1"/>
      <c r="J171" s="241"/>
    </row>
    <row r="172" spans="1:10" x14ac:dyDescent="0.35">
      <c r="A172" s="1"/>
      <c r="B172" s="89"/>
      <c r="C172" s="89"/>
      <c r="D172" s="89"/>
      <c r="E172" s="1"/>
      <c r="F172" s="1"/>
      <c r="G172" s="1"/>
      <c r="H172" s="1"/>
      <c r="I172" s="1"/>
      <c r="J172" s="241"/>
    </row>
    <row r="173" spans="1:10" x14ac:dyDescent="0.35">
      <c r="A173" s="1"/>
      <c r="B173" s="89"/>
      <c r="C173" s="89"/>
      <c r="D173" s="89"/>
      <c r="E173" s="1"/>
      <c r="F173" s="1"/>
      <c r="G173" s="1"/>
      <c r="H173" s="1"/>
      <c r="I173" s="1"/>
      <c r="J173" s="241"/>
    </row>
    <row r="174" spans="1:10" x14ac:dyDescent="0.35">
      <c r="A174" s="1"/>
      <c r="B174" s="89"/>
      <c r="C174" s="89"/>
      <c r="D174" s="89"/>
      <c r="E174" s="1"/>
      <c r="F174" s="1"/>
      <c r="G174" s="1"/>
      <c r="H174" s="1"/>
      <c r="I174" s="1"/>
      <c r="J174" s="241"/>
    </row>
    <row r="175" spans="1:10" x14ac:dyDescent="0.35">
      <c r="A175" s="1"/>
      <c r="B175" s="89"/>
      <c r="C175" s="89"/>
      <c r="D175" s="89"/>
      <c r="E175" s="1"/>
      <c r="F175" s="1"/>
      <c r="G175" s="1"/>
      <c r="H175" s="1"/>
      <c r="I175" s="1"/>
      <c r="J175" s="241"/>
    </row>
    <row r="176" spans="1:10" x14ac:dyDescent="0.35">
      <c r="A176" s="1"/>
      <c r="B176" s="89"/>
      <c r="C176" s="89"/>
      <c r="D176" s="89"/>
      <c r="E176" s="1"/>
      <c r="F176" s="1"/>
      <c r="G176" s="1"/>
      <c r="H176" s="1"/>
      <c r="I176" s="1"/>
      <c r="J176" s="241"/>
    </row>
    <row r="177" spans="1:10" x14ac:dyDescent="0.35">
      <c r="A177" s="1"/>
      <c r="B177" s="89"/>
      <c r="C177" s="89"/>
      <c r="D177" s="89"/>
      <c r="E177" s="1"/>
      <c r="F177" s="1"/>
      <c r="G177" s="1"/>
      <c r="H177" s="1"/>
      <c r="I177" s="1"/>
      <c r="J177" s="241"/>
    </row>
    <row r="178" spans="1:10" x14ac:dyDescent="0.35">
      <c r="A178" s="1"/>
      <c r="B178" s="89"/>
      <c r="C178" s="89"/>
      <c r="D178" s="89"/>
      <c r="E178" s="1"/>
      <c r="F178" s="1"/>
      <c r="G178" s="1"/>
      <c r="H178" s="1"/>
      <c r="I178" s="1"/>
      <c r="J178" s="241"/>
    </row>
    <row r="179" spans="1:10" x14ac:dyDescent="0.35">
      <c r="A179" s="1"/>
      <c r="B179" s="89"/>
      <c r="C179" s="89"/>
      <c r="D179" s="89"/>
      <c r="E179" s="1"/>
      <c r="F179" s="1"/>
      <c r="G179" s="1"/>
      <c r="H179" s="1"/>
      <c r="I179" s="1"/>
      <c r="J179" s="241"/>
    </row>
    <row r="180" spans="1:10" x14ac:dyDescent="0.35">
      <c r="A180" s="1"/>
      <c r="B180" s="89"/>
      <c r="C180" s="89"/>
      <c r="D180" s="89"/>
      <c r="E180" s="1"/>
      <c r="F180" s="1"/>
      <c r="G180" s="1"/>
      <c r="H180" s="1"/>
      <c r="I180" s="1"/>
      <c r="J180" s="241"/>
    </row>
    <row r="181" spans="1:10" x14ac:dyDescent="0.35">
      <c r="A181" s="1"/>
      <c r="B181" s="89"/>
      <c r="C181" s="89"/>
      <c r="D181" s="89"/>
      <c r="E181" s="1"/>
      <c r="F181" s="1"/>
      <c r="G181" s="1"/>
      <c r="H181" s="1"/>
      <c r="I181" s="1"/>
      <c r="J181" s="241"/>
    </row>
    <row r="182" spans="1:10" x14ac:dyDescent="0.35">
      <c r="A182" s="1"/>
      <c r="B182" s="89"/>
      <c r="C182" s="89"/>
      <c r="D182" s="89"/>
      <c r="E182" s="1"/>
      <c r="F182" s="1"/>
      <c r="G182" s="1"/>
      <c r="H182" s="1"/>
      <c r="I182" s="1"/>
      <c r="J182" s="241"/>
    </row>
    <row r="183" spans="1:10" x14ac:dyDescent="0.35">
      <c r="A183" s="1"/>
      <c r="B183" s="89"/>
      <c r="C183" s="89"/>
      <c r="D183" s="89"/>
      <c r="E183" s="1"/>
      <c r="F183" s="1"/>
      <c r="G183" s="1"/>
      <c r="H183" s="1"/>
      <c r="I183" s="1"/>
      <c r="J183" s="241"/>
    </row>
    <row r="184" spans="1:10" x14ac:dyDescent="0.35">
      <c r="A184" s="1"/>
      <c r="B184" s="89"/>
      <c r="C184" s="89"/>
      <c r="D184" s="89"/>
      <c r="E184" s="1"/>
      <c r="F184" s="1"/>
      <c r="G184" s="1"/>
      <c r="H184" s="1"/>
      <c r="I184" s="1"/>
      <c r="J184" s="241"/>
    </row>
    <row r="185" spans="1:10" x14ac:dyDescent="0.35">
      <c r="A185" s="1"/>
      <c r="B185" s="89"/>
      <c r="C185" s="89"/>
      <c r="D185" s="89"/>
      <c r="E185" s="1"/>
      <c r="F185" s="1"/>
      <c r="G185" s="1"/>
      <c r="H185" s="1"/>
      <c r="I185" s="1"/>
      <c r="J185" s="241"/>
    </row>
    <row r="186" spans="1:10" x14ac:dyDescent="0.35">
      <c r="A186" s="1"/>
      <c r="B186" s="89"/>
      <c r="C186" s="89"/>
      <c r="D186" s="89"/>
      <c r="E186" s="1"/>
      <c r="F186" s="1"/>
      <c r="G186" s="1"/>
      <c r="H186" s="1"/>
      <c r="I186" s="1"/>
      <c r="J186" s="241"/>
    </row>
    <row r="187" spans="1:10" x14ac:dyDescent="0.35">
      <c r="A187" s="1"/>
      <c r="B187" s="89"/>
      <c r="C187" s="89"/>
      <c r="D187" s="89"/>
      <c r="E187" s="1"/>
      <c r="F187" s="1"/>
      <c r="G187" s="1"/>
      <c r="H187" s="1"/>
      <c r="I187" s="1"/>
      <c r="J187" s="241"/>
    </row>
    <row r="188" spans="1:10" x14ac:dyDescent="0.35">
      <c r="A188" s="1"/>
      <c r="B188" s="89"/>
      <c r="C188" s="89"/>
      <c r="D188" s="89"/>
      <c r="E188" s="1"/>
      <c r="F188" s="1"/>
      <c r="G188" s="1"/>
      <c r="H188" s="1"/>
      <c r="I188" s="1"/>
      <c r="J188" s="241"/>
    </row>
    <row r="189" spans="1:10" x14ac:dyDescent="0.35">
      <c r="A189" s="1"/>
      <c r="B189" s="89"/>
      <c r="C189" s="89"/>
      <c r="D189" s="89"/>
      <c r="E189" s="1"/>
      <c r="F189" s="1"/>
      <c r="G189" s="1"/>
      <c r="H189" s="1"/>
      <c r="I189" s="1"/>
      <c r="J189" s="241"/>
    </row>
    <row r="190" spans="1:10" x14ac:dyDescent="0.35">
      <c r="A190" s="1"/>
      <c r="B190" s="89"/>
      <c r="C190" s="89"/>
      <c r="D190" s="89"/>
      <c r="E190" s="1"/>
      <c r="F190" s="1"/>
      <c r="G190" s="1"/>
      <c r="H190" s="1"/>
      <c r="I190" s="1"/>
      <c r="J190" s="241"/>
    </row>
    <row r="191" spans="1:10" x14ac:dyDescent="0.35">
      <c r="A191" s="1"/>
      <c r="B191" s="89"/>
      <c r="C191" s="89"/>
      <c r="D191" s="89"/>
      <c r="E191" s="1"/>
      <c r="F191" s="1"/>
      <c r="G191" s="1"/>
      <c r="H191" s="1"/>
      <c r="I191" s="1"/>
      <c r="J191" s="241"/>
    </row>
    <row r="192" spans="1:10" x14ac:dyDescent="0.35">
      <c r="A192" s="1"/>
      <c r="B192" s="89"/>
      <c r="C192" s="89"/>
      <c r="D192" s="89"/>
      <c r="E192" s="1"/>
      <c r="F192" s="1"/>
      <c r="G192" s="1"/>
      <c r="H192" s="1"/>
      <c r="I192" s="1"/>
      <c r="J192" s="241"/>
    </row>
    <row r="193" spans="1:10" x14ac:dyDescent="0.35">
      <c r="A193" s="1"/>
      <c r="B193" s="89"/>
      <c r="C193" s="89"/>
      <c r="D193" s="89"/>
      <c r="E193" s="1"/>
      <c r="F193" s="1"/>
      <c r="G193" s="1"/>
      <c r="H193" s="1"/>
      <c r="I193" s="1"/>
      <c r="J193" s="241"/>
    </row>
    <row r="194" spans="1:10" x14ac:dyDescent="0.35">
      <c r="A194" s="1"/>
      <c r="B194" s="89"/>
      <c r="C194" s="89"/>
      <c r="D194" s="89"/>
      <c r="E194" s="1"/>
      <c r="F194" s="1"/>
      <c r="G194" s="1"/>
      <c r="H194" s="1"/>
      <c r="I194" s="1"/>
      <c r="J194" s="241"/>
    </row>
    <row r="195" spans="1:10" x14ac:dyDescent="0.35">
      <c r="A195" s="1"/>
      <c r="B195" s="89"/>
      <c r="C195" s="89"/>
      <c r="D195" s="89"/>
      <c r="E195" s="1"/>
      <c r="F195" s="1"/>
      <c r="G195" s="1"/>
      <c r="H195" s="1"/>
      <c r="I195" s="1"/>
      <c r="J195" s="241"/>
    </row>
    <row r="196" spans="1:10" x14ac:dyDescent="0.35">
      <c r="A196" s="1"/>
      <c r="B196" s="89"/>
      <c r="C196" s="89"/>
      <c r="D196" s="89"/>
      <c r="E196" s="1"/>
      <c r="F196" s="1"/>
      <c r="G196" s="1"/>
      <c r="H196" s="1"/>
      <c r="I196" s="1"/>
      <c r="J196" s="241"/>
    </row>
    <row r="197" spans="1:10" x14ac:dyDescent="0.35">
      <c r="A197" s="1"/>
      <c r="B197" s="89"/>
      <c r="C197" s="89"/>
      <c r="D197" s="89"/>
      <c r="E197" s="1"/>
      <c r="F197" s="1"/>
      <c r="G197" s="1"/>
      <c r="H197" s="1"/>
      <c r="I197" s="1"/>
      <c r="J197" s="241"/>
    </row>
    <row r="198" spans="1:10" x14ac:dyDescent="0.35">
      <c r="A198" s="1"/>
      <c r="B198" s="89"/>
      <c r="C198" s="89"/>
      <c r="D198" s="89"/>
      <c r="E198" s="1"/>
      <c r="F198" s="1"/>
      <c r="G198" s="1"/>
      <c r="H198" s="1"/>
      <c r="I198" s="1"/>
      <c r="J198" s="241"/>
    </row>
    <row r="199" spans="1:10" x14ac:dyDescent="0.35">
      <c r="A199" s="1"/>
      <c r="B199" s="89"/>
      <c r="C199" s="89"/>
      <c r="D199" s="89"/>
      <c r="E199" s="1"/>
      <c r="F199" s="1"/>
      <c r="G199" s="1"/>
      <c r="H199" s="1"/>
      <c r="I199" s="1"/>
      <c r="J199" s="241"/>
    </row>
    <row r="200" spans="1:10" x14ac:dyDescent="0.35">
      <c r="A200" s="1"/>
      <c r="B200" s="89"/>
      <c r="C200" s="89"/>
      <c r="D200" s="89"/>
      <c r="E200" s="1"/>
      <c r="F200" s="1"/>
      <c r="G200" s="1"/>
      <c r="H200" s="1"/>
      <c r="I200" s="1"/>
      <c r="J200" s="241"/>
    </row>
    <row r="201" spans="1:10" x14ac:dyDescent="0.35">
      <c r="A201" s="1"/>
      <c r="B201" s="89"/>
      <c r="C201" s="89"/>
      <c r="D201" s="89"/>
      <c r="E201" s="1"/>
      <c r="F201" s="1"/>
      <c r="G201" s="1"/>
      <c r="H201" s="1"/>
      <c r="I201" s="1"/>
      <c r="J201" s="241"/>
    </row>
    <row r="202" spans="1:10" x14ac:dyDescent="0.35">
      <c r="A202" s="1"/>
      <c r="B202" s="89"/>
      <c r="C202" s="89"/>
      <c r="D202" s="89"/>
      <c r="E202" s="1"/>
      <c r="F202" s="1"/>
      <c r="G202" s="1"/>
      <c r="H202" s="1"/>
      <c r="I202" s="1"/>
      <c r="J202" s="241"/>
    </row>
    <row r="203" spans="1:10" x14ac:dyDescent="0.35">
      <c r="A203" s="1"/>
      <c r="B203" s="89"/>
      <c r="C203" s="89"/>
      <c r="D203" s="89"/>
      <c r="E203" s="1"/>
      <c r="F203" s="1"/>
      <c r="G203" s="1"/>
      <c r="H203" s="1"/>
      <c r="I203" s="1"/>
      <c r="J203" s="241"/>
    </row>
    <row r="204" spans="1:10" x14ac:dyDescent="0.35">
      <c r="A204" s="1"/>
      <c r="B204" s="89"/>
      <c r="C204" s="89"/>
      <c r="D204" s="89"/>
      <c r="E204" s="1"/>
      <c r="F204" s="1"/>
      <c r="G204" s="1"/>
      <c r="H204" s="1"/>
      <c r="I204" s="1"/>
      <c r="J204" s="241"/>
    </row>
    <row r="205" spans="1:10" x14ac:dyDescent="0.35">
      <c r="A205" s="1"/>
      <c r="B205" s="89"/>
      <c r="C205" s="89"/>
      <c r="D205" s="89"/>
      <c r="E205" s="1"/>
      <c r="F205" s="1"/>
      <c r="G205" s="1"/>
      <c r="H205" s="1"/>
      <c r="I205" s="1"/>
      <c r="J205" s="241"/>
    </row>
    <row r="206" spans="1:10" x14ac:dyDescent="0.35">
      <c r="A206" s="1"/>
      <c r="B206" s="89"/>
      <c r="C206" s="89"/>
      <c r="D206" s="89"/>
      <c r="E206" s="1"/>
      <c r="F206" s="1"/>
      <c r="G206" s="1"/>
      <c r="H206" s="1"/>
      <c r="I206" s="1"/>
      <c r="J206" s="241"/>
    </row>
    <row r="207" spans="1:10" x14ac:dyDescent="0.35">
      <c r="A207" s="1"/>
      <c r="B207" s="89"/>
      <c r="C207" s="89"/>
      <c r="D207" s="89"/>
      <c r="E207" s="1"/>
      <c r="F207" s="1"/>
      <c r="G207" s="1"/>
      <c r="H207" s="1"/>
      <c r="I207" s="1"/>
      <c r="J207" s="241"/>
    </row>
    <row r="208" spans="1:10" x14ac:dyDescent="0.35">
      <c r="A208" s="1"/>
      <c r="B208" s="89"/>
      <c r="C208" s="89"/>
      <c r="D208" s="89"/>
      <c r="E208" s="1"/>
      <c r="F208" s="1"/>
      <c r="G208" s="1"/>
      <c r="H208" s="1"/>
      <c r="I208" s="1"/>
      <c r="J208" s="241"/>
    </row>
    <row r="209" spans="1:10" x14ac:dyDescent="0.35">
      <c r="A209" s="1"/>
      <c r="B209" s="89"/>
      <c r="C209" s="89"/>
      <c r="D209" s="89"/>
      <c r="E209" s="1"/>
      <c r="F209" s="1"/>
      <c r="G209" s="1"/>
      <c r="H209" s="1"/>
      <c r="I209" s="1"/>
      <c r="J209" s="241"/>
    </row>
    <row r="210" spans="1:10" x14ac:dyDescent="0.35">
      <c r="A210" s="1"/>
      <c r="B210" s="89"/>
      <c r="C210" s="89"/>
      <c r="D210" s="89"/>
      <c r="E210" s="1"/>
      <c r="F210" s="1"/>
      <c r="G210" s="1"/>
      <c r="H210" s="1"/>
      <c r="I210" s="1"/>
      <c r="J210" s="241"/>
    </row>
    <row r="211" spans="1:10" x14ac:dyDescent="0.35">
      <c r="A211" s="1"/>
      <c r="B211" s="89"/>
      <c r="C211" s="89"/>
      <c r="D211" s="89"/>
      <c r="E211" s="1"/>
      <c r="F211" s="1"/>
      <c r="G211" s="1"/>
      <c r="H211" s="1"/>
      <c r="I211" s="1"/>
      <c r="J211" s="241"/>
    </row>
    <row r="212" spans="1:10" x14ac:dyDescent="0.35">
      <c r="A212" s="1"/>
      <c r="B212" s="89"/>
      <c r="C212" s="89"/>
      <c r="D212" s="89"/>
      <c r="E212" s="1"/>
      <c r="F212" s="1"/>
      <c r="G212" s="1"/>
      <c r="H212" s="1"/>
      <c r="I212" s="1"/>
      <c r="J212" s="241"/>
    </row>
    <row r="213" spans="1:10" x14ac:dyDescent="0.35">
      <c r="A213" s="1"/>
      <c r="B213" s="89"/>
      <c r="C213" s="89"/>
      <c r="D213" s="89"/>
      <c r="E213" s="1"/>
      <c r="F213" s="1"/>
      <c r="G213" s="1"/>
      <c r="H213" s="1"/>
      <c r="I213" s="1"/>
      <c r="J213" s="241"/>
    </row>
    <row r="214" spans="1:10" x14ac:dyDescent="0.35">
      <c r="A214" s="1"/>
      <c r="B214" s="89"/>
      <c r="C214" s="89"/>
      <c r="D214" s="89"/>
      <c r="E214" s="1"/>
      <c r="F214" s="1"/>
      <c r="G214" s="1"/>
      <c r="H214" s="1"/>
      <c r="I214" s="1"/>
      <c r="J214" s="241"/>
    </row>
    <row r="215" spans="1:10" x14ac:dyDescent="0.35">
      <c r="A215" s="1"/>
      <c r="B215" s="89"/>
      <c r="C215" s="89"/>
      <c r="D215" s="89"/>
      <c r="E215" s="1"/>
      <c r="F215" s="1"/>
      <c r="G215" s="1"/>
      <c r="H215" s="1"/>
      <c r="I215" s="1"/>
      <c r="J215" s="241"/>
    </row>
    <row r="216" spans="1:10" x14ac:dyDescent="0.35">
      <c r="A216" s="1"/>
      <c r="B216" s="89"/>
      <c r="C216" s="89"/>
      <c r="D216" s="89"/>
      <c r="E216" s="1"/>
      <c r="F216" s="1"/>
      <c r="G216" s="1"/>
      <c r="H216" s="1"/>
      <c r="I216" s="1"/>
      <c r="J216" s="241"/>
    </row>
    <row r="217" spans="1:10" x14ac:dyDescent="0.35">
      <c r="A217" s="1"/>
      <c r="B217" s="89"/>
      <c r="C217" s="89"/>
      <c r="D217" s="89"/>
      <c r="E217" s="1"/>
      <c r="F217" s="1"/>
      <c r="G217" s="1"/>
      <c r="H217" s="1"/>
      <c r="I217" s="1"/>
      <c r="J217" s="241"/>
    </row>
    <row r="218" spans="1:10" x14ac:dyDescent="0.35">
      <c r="A218" s="1"/>
      <c r="B218" s="89"/>
      <c r="C218" s="89"/>
      <c r="D218" s="89"/>
      <c r="E218" s="1"/>
      <c r="F218" s="1"/>
      <c r="G218" s="1"/>
      <c r="H218" s="1"/>
      <c r="I218" s="1"/>
      <c r="J218" s="241"/>
    </row>
    <row r="219" spans="1:10" x14ac:dyDescent="0.35">
      <c r="A219" s="1"/>
      <c r="B219" s="89"/>
      <c r="C219" s="89"/>
      <c r="D219" s="89"/>
      <c r="E219" s="1"/>
      <c r="F219" s="1"/>
      <c r="G219" s="1"/>
      <c r="H219" s="1"/>
      <c r="I219" s="1"/>
      <c r="J219" s="241"/>
    </row>
    <row r="220" spans="1:10" x14ac:dyDescent="0.35">
      <c r="A220" s="1"/>
      <c r="B220" s="89"/>
      <c r="C220" s="89"/>
      <c r="D220" s="89"/>
      <c r="E220" s="1"/>
      <c r="F220" s="1"/>
      <c r="G220" s="1"/>
      <c r="H220" s="1"/>
      <c r="I220" s="1"/>
      <c r="J220" s="241"/>
    </row>
    <row r="221" spans="1:10" x14ac:dyDescent="0.35">
      <c r="A221" s="1"/>
      <c r="B221" s="89"/>
      <c r="C221" s="89"/>
      <c r="D221" s="89"/>
      <c r="E221" s="1"/>
      <c r="F221" s="1"/>
      <c r="G221" s="1"/>
      <c r="H221" s="1"/>
      <c r="I221" s="1"/>
      <c r="J221" s="241"/>
    </row>
    <row r="222" spans="1:10" x14ac:dyDescent="0.35">
      <c r="A222" s="1"/>
      <c r="B222" s="89"/>
      <c r="C222" s="89"/>
      <c r="D222" s="89"/>
      <c r="E222" s="1"/>
      <c r="F222" s="1"/>
      <c r="G222" s="1"/>
      <c r="H222" s="1"/>
      <c r="I222" s="1"/>
      <c r="J222" s="241"/>
    </row>
    <row r="223" spans="1:10" x14ac:dyDescent="0.35">
      <c r="A223" s="1"/>
      <c r="B223" s="89"/>
      <c r="C223" s="89"/>
      <c r="D223" s="89"/>
      <c r="E223" s="1"/>
      <c r="F223" s="1"/>
      <c r="G223" s="1"/>
      <c r="H223" s="1"/>
      <c r="I223" s="1"/>
      <c r="J223" s="241"/>
    </row>
    <row r="224" spans="1:10" x14ac:dyDescent="0.35">
      <c r="A224" s="1"/>
      <c r="B224" s="89"/>
      <c r="C224" s="89"/>
      <c r="D224" s="89"/>
      <c r="E224" s="1"/>
      <c r="F224" s="1"/>
      <c r="G224" s="1"/>
      <c r="H224" s="1"/>
      <c r="I224" s="1"/>
      <c r="J224" s="241"/>
    </row>
    <row r="225" spans="1:10" x14ac:dyDescent="0.35">
      <c r="A225" s="1"/>
      <c r="B225" s="89"/>
      <c r="C225" s="89"/>
      <c r="D225" s="89"/>
      <c r="E225" s="1"/>
      <c r="F225" s="1"/>
      <c r="G225" s="1"/>
      <c r="H225" s="1"/>
      <c r="I225" s="1"/>
      <c r="J225" s="241"/>
    </row>
    <row r="226" spans="1:10" x14ac:dyDescent="0.35">
      <c r="A226" s="1"/>
      <c r="B226" s="89"/>
      <c r="C226" s="89"/>
      <c r="D226" s="89"/>
      <c r="E226" s="1"/>
      <c r="F226" s="1"/>
      <c r="G226" s="1"/>
      <c r="H226" s="1"/>
      <c r="I226" s="1"/>
      <c r="J226" s="241"/>
    </row>
    <row r="227" spans="1:10" x14ac:dyDescent="0.35">
      <c r="A227" s="1"/>
      <c r="B227" s="89"/>
      <c r="C227" s="89"/>
      <c r="D227" s="89"/>
      <c r="E227" s="1"/>
      <c r="F227" s="1"/>
      <c r="G227" s="1"/>
      <c r="H227" s="1"/>
      <c r="I227" s="1"/>
      <c r="J227" s="241"/>
    </row>
    <row r="228" spans="1:10" x14ac:dyDescent="0.35">
      <c r="A228" s="1"/>
      <c r="B228" s="89"/>
      <c r="C228" s="89"/>
      <c r="D228" s="89"/>
      <c r="E228" s="1"/>
      <c r="F228" s="1"/>
      <c r="G228" s="1"/>
      <c r="H228" s="1"/>
      <c r="I228" s="1"/>
      <c r="J228" s="241"/>
    </row>
    <row r="229" spans="1:10" x14ac:dyDescent="0.35">
      <c r="A229" s="1"/>
      <c r="B229" s="89"/>
      <c r="C229" s="89"/>
      <c r="D229" s="89"/>
      <c r="E229" s="1"/>
      <c r="F229" s="1"/>
      <c r="G229" s="1"/>
      <c r="H229" s="1"/>
      <c r="I229" s="1"/>
      <c r="J229" s="241"/>
    </row>
    <row r="230" spans="1:10" x14ac:dyDescent="0.35">
      <c r="A230" s="1"/>
      <c r="B230" s="89"/>
      <c r="C230" s="89"/>
      <c r="D230" s="89"/>
      <c r="E230" s="1"/>
      <c r="F230" s="1"/>
      <c r="G230" s="1"/>
      <c r="H230" s="1"/>
      <c r="I230" s="1"/>
      <c r="J230" s="241"/>
    </row>
    <row r="231" spans="1:10" x14ac:dyDescent="0.35">
      <c r="A231" s="1"/>
      <c r="B231" s="89"/>
      <c r="C231" s="89"/>
      <c r="D231" s="89"/>
      <c r="E231" s="1"/>
      <c r="F231" s="1"/>
      <c r="G231" s="1"/>
      <c r="H231" s="1"/>
      <c r="I231" s="1"/>
      <c r="J231" s="241"/>
    </row>
    <row r="232" spans="1:10" x14ac:dyDescent="0.35">
      <c r="A232" s="1"/>
      <c r="B232" s="89"/>
      <c r="C232" s="89"/>
      <c r="D232" s="89"/>
      <c r="E232" s="1"/>
      <c r="F232" s="1"/>
      <c r="G232" s="1"/>
      <c r="H232" s="1"/>
      <c r="I232" s="1"/>
      <c r="J232" s="241"/>
    </row>
    <row r="233" spans="1:10" x14ac:dyDescent="0.35">
      <c r="A233" s="1"/>
      <c r="B233" s="89"/>
      <c r="C233" s="89"/>
      <c r="D233" s="89"/>
      <c r="E233" s="1"/>
      <c r="F233" s="1"/>
      <c r="G233" s="1"/>
      <c r="H233" s="1"/>
      <c r="I233" s="1"/>
      <c r="J233" s="241"/>
    </row>
    <row r="234" spans="1:10" x14ac:dyDescent="0.35">
      <c r="A234" s="1"/>
      <c r="B234" s="89"/>
      <c r="C234" s="89"/>
      <c r="D234" s="89"/>
      <c r="E234" s="1"/>
      <c r="F234" s="1"/>
      <c r="G234" s="1"/>
      <c r="H234" s="1"/>
      <c r="I234" s="1"/>
      <c r="J234" s="241"/>
    </row>
    <row r="235" spans="1:10" x14ac:dyDescent="0.35">
      <c r="A235" s="1"/>
      <c r="B235" s="89"/>
      <c r="C235" s="89"/>
      <c r="D235" s="89"/>
      <c r="E235" s="1"/>
      <c r="F235" s="1"/>
      <c r="G235" s="1"/>
      <c r="H235" s="1"/>
      <c r="I235" s="1"/>
      <c r="J235" s="241"/>
    </row>
    <row r="236" spans="1:10" x14ac:dyDescent="0.35">
      <c r="A236" s="1"/>
      <c r="B236" s="89"/>
      <c r="C236" s="89"/>
      <c r="D236" s="89"/>
      <c r="E236" s="1"/>
      <c r="F236" s="1"/>
      <c r="G236" s="1"/>
      <c r="H236" s="1"/>
      <c r="I236" s="1"/>
      <c r="J236" s="241"/>
    </row>
    <row r="237" spans="1:10" x14ac:dyDescent="0.35">
      <c r="A237" s="1"/>
      <c r="B237" s="89"/>
      <c r="C237" s="89"/>
      <c r="D237" s="89"/>
      <c r="E237" s="1"/>
      <c r="F237" s="1"/>
      <c r="G237" s="1"/>
      <c r="H237" s="1"/>
      <c r="I237" s="1"/>
      <c r="J237" s="241"/>
    </row>
    <row r="238" spans="1:10" x14ac:dyDescent="0.35">
      <c r="A238" s="1"/>
      <c r="B238" s="89"/>
      <c r="C238" s="89"/>
      <c r="D238" s="89"/>
      <c r="E238" s="1"/>
      <c r="F238" s="1"/>
      <c r="G238" s="1"/>
      <c r="H238" s="1"/>
      <c r="I238" s="1"/>
      <c r="J238" s="241"/>
    </row>
    <row r="239" spans="1:10" x14ac:dyDescent="0.35">
      <c r="A239" s="1"/>
      <c r="B239" s="89"/>
      <c r="C239" s="89"/>
      <c r="D239" s="89"/>
      <c r="E239" s="1"/>
      <c r="F239" s="1"/>
      <c r="G239" s="1"/>
      <c r="H239" s="1"/>
      <c r="I239" s="1"/>
      <c r="J239" s="241"/>
    </row>
    <row r="240" spans="1:10" x14ac:dyDescent="0.35">
      <c r="A240" s="1"/>
      <c r="B240" s="89"/>
      <c r="C240" s="89"/>
      <c r="D240" s="89"/>
      <c r="E240" s="1"/>
      <c r="F240" s="1"/>
      <c r="G240" s="1"/>
      <c r="H240" s="1"/>
      <c r="I240" s="1"/>
      <c r="J240" s="241"/>
    </row>
    <row r="241" spans="1:10" x14ac:dyDescent="0.35">
      <c r="A241" s="1"/>
      <c r="B241" s="89"/>
      <c r="C241" s="89"/>
      <c r="D241" s="89"/>
      <c r="E241" s="1"/>
      <c r="F241" s="1"/>
      <c r="G241" s="1"/>
      <c r="H241" s="1"/>
      <c r="I241" s="1"/>
      <c r="J241" s="241"/>
    </row>
    <row r="242" spans="1:10" x14ac:dyDescent="0.35">
      <c r="A242" s="1"/>
      <c r="B242" s="89"/>
      <c r="C242" s="89"/>
      <c r="D242" s="89"/>
      <c r="E242" s="1"/>
      <c r="F242" s="1"/>
      <c r="G242" s="1"/>
      <c r="H242" s="1"/>
      <c r="I242" s="1"/>
      <c r="J242" s="241"/>
    </row>
    <row r="243" spans="1:10" x14ac:dyDescent="0.35">
      <c r="A243" s="1"/>
      <c r="B243" s="89"/>
      <c r="C243" s="89"/>
      <c r="D243" s="89"/>
      <c r="E243" s="1"/>
      <c r="F243" s="1"/>
      <c r="G243" s="1"/>
      <c r="H243" s="1"/>
      <c r="I243" s="1"/>
      <c r="J243" s="241"/>
    </row>
    <row r="244" spans="1:10" x14ac:dyDescent="0.35">
      <c r="A244" s="1"/>
      <c r="B244" s="89"/>
      <c r="C244" s="89"/>
      <c r="D244" s="89"/>
      <c r="E244" s="1"/>
      <c r="F244" s="1"/>
      <c r="G244" s="1"/>
      <c r="H244" s="1"/>
      <c r="I244" s="1"/>
      <c r="J244" s="241"/>
    </row>
    <row r="245" spans="1:10" x14ac:dyDescent="0.35">
      <c r="A245" s="1"/>
      <c r="B245" s="89"/>
      <c r="C245" s="89"/>
      <c r="D245" s="89"/>
      <c r="E245" s="1"/>
      <c r="F245" s="1"/>
      <c r="G245" s="1"/>
      <c r="H245" s="1"/>
      <c r="I245" s="1"/>
      <c r="J245" s="241"/>
    </row>
    <row r="246" spans="1:10" x14ac:dyDescent="0.35">
      <c r="A246" s="1"/>
      <c r="B246" s="89"/>
      <c r="C246" s="89"/>
      <c r="D246" s="89"/>
      <c r="E246" s="1"/>
      <c r="F246" s="1"/>
      <c r="G246" s="1"/>
      <c r="H246" s="1"/>
      <c r="I246" s="1"/>
      <c r="J246" s="241"/>
    </row>
    <row r="247" spans="1:10" x14ac:dyDescent="0.35">
      <c r="A247" s="1"/>
      <c r="B247" s="89"/>
      <c r="C247" s="89"/>
      <c r="D247" s="89"/>
      <c r="E247" s="1"/>
      <c r="F247" s="1"/>
      <c r="G247" s="1"/>
      <c r="H247" s="1"/>
      <c r="I247" s="1"/>
      <c r="J247" s="241"/>
    </row>
    <row r="248" spans="1:10" x14ac:dyDescent="0.35">
      <c r="A248" s="1"/>
      <c r="B248" s="89"/>
      <c r="C248" s="89"/>
      <c r="D248" s="89"/>
      <c r="E248" s="1"/>
      <c r="F248" s="1"/>
      <c r="G248" s="1"/>
      <c r="H248" s="1"/>
      <c r="I248" s="1"/>
      <c r="J248" s="241"/>
    </row>
    <row r="249" spans="1:10" x14ac:dyDescent="0.35">
      <c r="A249" s="1"/>
      <c r="B249" s="89"/>
      <c r="C249" s="89"/>
      <c r="D249" s="89"/>
      <c r="E249" s="1"/>
      <c r="F249" s="1"/>
      <c r="G249" s="1"/>
      <c r="H249" s="1"/>
      <c r="I249" s="1"/>
      <c r="J249" s="241"/>
    </row>
    <row r="250" spans="1:10" x14ac:dyDescent="0.35">
      <c r="A250" s="1"/>
      <c r="B250" s="89"/>
      <c r="C250" s="89"/>
      <c r="D250" s="89"/>
      <c r="E250" s="1"/>
      <c r="F250" s="1"/>
      <c r="G250" s="1"/>
      <c r="H250" s="1"/>
      <c r="I250" s="1"/>
      <c r="J250" s="241"/>
    </row>
    <row r="251" spans="1:10" x14ac:dyDescent="0.35">
      <c r="A251" s="1"/>
      <c r="B251" s="89"/>
      <c r="C251" s="89"/>
      <c r="D251" s="89"/>
      <c r="E251" s="1"/>
      <c r="F251" s="1"/>
      <c r="G251" s="1"/>
      <c r="H251" s="1"/>
      <c r="I251" s="1"/>
      <c r="J251" s="241"/>
    </row>
    <row r="252" spans="1:10" x14ac:dyDescent="0.35">
      <c r="A252" s="1"/>
      <c r="B252" s="89"/>
      <c r="C252" s="89"/>
      <c r="D252" s="89"/>
      <c r="E252" s="1"/>
      <c r="F252" s="1"/>
      <c r="G252" s="1"/>
      <c r="H252" s="1"/>
      <c r="I252" s="1"/>
      <c r="J252" s="241"/>
    </row>
    <row r="253" spans="1:10" x14ac:dyDescent="0.35">
      <c r="A253" s="1"/>
      <c r="B253" s="89"/>
      <c r="C253" s="89"/>
      <c r="D253" s="89"/>
      <c r="E253" s="1"/>
      <c r="F253" s="1"/>
      <c r="G253" s="1"/>
      <c r="H253" s="1"/>
      <c r="I253" s="1"/>
      <c r="J253" s="241"/>
    </row>
    <row r="254" spans="1:10" x14ac:dyDescent="0.35">
      <c r="A254" s="1"/>
      <c r="B254" s="89"/>
      <c r="C254" s="89"/>
      <c r="D254" s="89"/>
      <c r="E254" s="1"/>
      <c r="F254" s="1"/>
      <c r="G254" s="1"/>
      <c r="H254" s="1"/>
      <c r="I254" s="1"/>
      <c r="J254" s="241"/>
    </row>
    <row r="255" spans="1:10" x14ac:dyDescent="0.35">
      <c r="A255" s="1"/>
      <c r="B255" s="89"/>
      <c r="C255" s="89"/>
      <c r="D255" s="89"/>
      <c r="E255" s="1"/>
      <c r="F255" s="1"/>
      <c r="G255" s="1"/>
      <c r="H255" s="1"/>
      <c r="I255" s="1"/>
      <c r="J255" s="241"/>
    </row>
    <row r="256" spans="1:10" x14ac:dyDescent="0.35">
      <c r="A256" s="1"/>
      <c r="B256" s="89"/>
      <c r="C256" s="89"/>
      <c r="D256" s="89"/>
      <c r="E256" s="1"/>
      <c r="F256" s="1"/>
      <c r="G256" s="1"/>
      <c r="H256" s="1"/>
      <c r="I256" s="1"/>
      <c r="J256" s="241"/>
    </row>
    <row r="257" spans="1:10" x14ac:dyDescent="0.35">
      <c r="A257" s="1"/>
      <c r="B257" s="89"/>
      <c r="C257" s="89"/>
      <c r="D257" s="89"/>
      <c r="E257" s="1"/>
      <c r="F257" s="1"/>
      <c r="G257" s="1"/>
      <c r="H257" s="1"/>
      <c r="I257" s="1"/>
      <c r="J257" s="241"/>
    </row>
    <row r="258" spans="1:10" x14ac:dyDescent="0.35">
      <c r="A258" s="1"/>
      <c r="B258" s="89"/>
      <c r="C258" s="89"/>
      <c r="D258" s="89"/>
      <c r="E258" s="1"/>
      <c r="F258" s="1"/>
      <c r="G258" s="1"/>
      <c r="H258" s="1"/>
      <c r="I258" s="1"/>
      <c r="J258" s="241"/>
    </row>
    <row r="259" spans="1:10" x14ac:dyDescent="0.35">
      <c r="A259" s="1"/>
      <c r="B259" s="89"/>
      <c r="C259" s="89"/>
      <c r="D259" s="89"/>
      <c r="E259" s="1"/>
      <c r="F259" s="1"/>
      <c r="G259" s="1"/>
      <c r="H259" s="1"/>
      <c r="I259" s="1"/>
      <c r="J259" s="241"/>
    </row>
    <row r="260" spans="1:10" x14ac:dyDescent="0.35">
      <c r="A260" s="1"/>
      <c r="B260" s="89"/>
      <c r="C260" s="89"/>
      <c r="D260" s="89"/>
      <c r="E260" s="1"/>
      <c r="F260" s="1"/>
      <c r="G260" s="1"/>
      <c r="H260" s="1"/>
      <c r="I260" s="1"/>
      <c r="J260" s="241"/>
    </row>
    <row r="261" spans="1:10" x14ac:dyDescent="0.35">
      <c r="A261" s="1"/>
      <c r="B261" s="89"/>
      <c r="C261" s="89"/>
      <c r="D261" s="89"/>
      <c r="E261" s="1"/>
      <c r="F261" s="1"/>
      <c r="G261" s="1"/>
      <c r="H261" s="1"/>
      <c r="I261" s="1"/>
      <c r="J261" s="241"/>
    </row>
    <row r="262" spans="1:10" x14ac:dyDescent="0.35">
      <c r="A262" s="1"/>
      <c r="B262" s="89"/>
      <c r="C262" s="89"/>
      <c r="D262" s="89"/>
      <c r="E262" s="1"/>
      <c r="F262" s="1"/>
      <c r="G262" s="1"/>
      <c r="H262" s="1"/>
      <c r="I262" s="1"/>
      <c r="J262" s="241"/>
    </row>
    <row r="263" spans="1:10" x14ac:dyDescent="0.35">
      <c r="A263" s="1"/>
      <c r="B263" s="89"/>
      <c r="C263" s="89"/>
      <c r="D263" s="89"/>
      <c r="E263" s="1"/>
      <c r="F263" s="1"/>
      <c r="G263" s="1"/>
      <c r="H263" s="1"/>
      <c r="I263" s="1"/>
      <c r="J263" s="241"/>
    </row>
    <row r="264" spans="1:10" x14ac:dyDescent="0.35">
      <c r="A264" s="1"/>
      <c r="B264" s="89"/>
      <c r="C264" s="89"/>
      <c r="D264" s="89"/>
      <c r="E264" s="1"/>
      <c r="F264" s="1"/>
      <c r="G264" s="1"/>
      <c r="H264" s="1"/>
      <c r="I264" s="1"/>
      <c r="J264" s="241"/>
    </row>
    <row r="265" spans="1:10" x14ac:dyDescent="0.35">
      <c r="A265" s="1"/>
      <c r="B265" s="89"/>
      <c r="C265" s="89"/>
      <c r="D265" s="89"/>
      <c r="E265" s="1"/>
      <c r="F265" s="1"/>
      <c r="G265" s="1"/>
      <c r="H265" s="1"/>
      <c r="I265" s="1"/>
      <c r="J265" s="241"/>
    </row>
    <row r="266" spans="1:10" x14ac:dyDescent="0.35">
      <c r="A266" s="1"/>
      <c r="B266" s="89"/>
      <c r="C266" s="89"/>
      <c r="D266" s="89"/>
      <c r="E266" s="1"/>
      <c r="F266" s="1"/>
      <c r="G266" s="1"/>
      <c r="H266" s="1"/>
      <c r="I266" s="1"/>
      <c r="J266" s="241"/>
    </row>
    <row r="267" spans="1:10" x14ac:dyDescent="0.35">
      <c r="A267" s="1"/>
      <c r="B267" s="89"/>
      <c r="C267" s="89"/>
      <c r="D267" s="89"/>
      <c r="E267" s="1"/>
      <c r="F267" s="1"/>
      <c r="G267" s="1"/>
      <c r="H267" s="1"/>
      <c r="I267" s="1"/>
      <c r="J267" s="241"/>
    </row>
    <row r="268" spans="1:10" x14ac:dyDescent="0.35">
      <c r="A268" s="1"/>
      <c r="B268" s="89"/>
      <c r="C268" s="89"/>
      <c r="D268" s="89"/>
      <c r="E268" s="1"/>
      <c r="F268" s="1"/>
      <c r="G268" s="1"/>
      <c r="H268" s="1"/>
      <c r="I268" s="1"/>
      <c r="J268" s="241"/>
    </row>
    <row r="269" spans="1:10" x14ac:dyDescent="0.35">
      <c r="A269" s="1"/>
      <c r="B269" s="89"/>
      <c r="C269" s="89"/>
      <c r="D269" s="89"/>
      <c r="E269" s="1"/>
      <c r="F269" s="1"/>
      <c r="G269" s="1"/>
      <c r="H269" s="1"/>
      <c r="I269" s="1"/>
      <c r="J269" s="241"/>
    </row>
    <row r="270" spans="1:10" x14ac:dyDescent="0.35">
      <c r="A270" s="1"/>
      <c r="B270" s="89"/>
      <c r="C270" s="89"/>
      <c r="D270" s="89"/>
      <c r="E270" s="1"/>
      <c r="F270" s="1"/>
      <c r="G270" s="1"/>
      <c r="H270" s="1"/>
      <c r="I270" s="1"/>
      <c r="J270" s="241"/>
    </row>
    <row r="271" spans="1:10" x14ac:dyDescent="0.35">
      <c r="A271" s="1"/>
      <c r="B271" s="89"/>
      <c r="C271" s="89"/>
      <c r="D271" s="89"/>
      <c r="E271" s="1"/>
      <c r="F271" s="1"/>
      <c r="G271" s="1"/>
      <c r="H271" s="1"/>
      <c r="I271" s="1"/>
      <c r="J271" s="241"/>
    </row>
    <row r="272" spans="1:10" x14ac:dyDescent="0.35">
      <c r="A272" s="1"/>
      <c r="B272" s="89"/>
      <c r="C272" s="89"/>
      <c r="D272" s="89"/>
      <c r="E272" s="1"/>
      <c r="F272" s="1"/>
      <c r="G272" s="1"/>
      <c r="H272" s="1"/>
      <c r="I272" s="1"/>
      <c r="J272" s="241"/>
    </row>
    <row r="273" spans="1:10" x14ac:dyDescent="0.35">
      <c r="A273" s="1"/>
      <c r="B273" s="89"/>
      <c r="C273" s="89"/>
      <c r="D273" s="89"/>
      <c r="E273" s="1"/>
      <c r="F273" s="1"/>
      <c r="G273" s="1"/>
      <c r="H273" s="1"/>
      <c r="I273" s="1"/>
      <c r="J273" s="241"/>
    </row>
    <row r="274" spans="1:10" x14ac:dyDescent="0.35">
      <c r="A274" s="1"/>
      <c r="B274" s="89"/>
      <c r="C274" s="89"/>
      <c r="D274" s="89"/>
      <c r="E274" s="1"/>
      <c r="F274" s="1"/>
      <c r="G274" s="1"/>
      <c r="H274" s="1"/>
      <c r="I274" s="1"/>
      <c r="J274" s="241"/>
    </row>
    <row r="275" spans="1:10" x14ac:dyDescent="0.35">
      <c r="A275" s="1"/>
      <c r="B275" s="89"/>
      <c r="C275" s="89"/>
      <c r="D275" s="89"/>
      <c r="E275" s="1"/>
      <c r="F275" s="1"/>
      <c r="G275" s="1"/>
      <c r="H275" s="1"/>
      <c r="I275" s="1"/>
      <c r="J275" s="241"/>
    </row>
    <row r="276" spans="1:10" x14ac:dyDescent="0.35">
      <c r="A276" s="1"/>
      <c r="B276" s="89"/>
      <c r="C276" s="89"/>
      <c r="D276" s="89"/>
      <c r="E276" s="1"/>
      <c r="F276" s="1"/>
      <c r="G276" s="1"/>
      <c r="H276" s="1"/>
      <c r="I276" s="1"/>
      <c r="J276" s="241"/>
    </row>
    <row r="277" spans="1:10" x14ac:dyDescent="0.35">
      <c r="A277" s="1"/>
      <c r="B277" s="89"/>
      <c r="C277" s="89"/>
      <c r="D277" s="89"/>
      <c r="E277" s="1"/>
      <c r="F277" s="1"/>
      <c r="G277" s="1"/>
      <c r="H277" s="1"/>
      <c r="I277" s="1"/>
      <c r="J277" s="241"/>
    </row>
    <row r="278" spans="1:10" x14ac:dyDescent="0.35">
      <c r="A278" s="1"/>
      <c r="B278" s="89"/>
      <c r="C278" s="89"/>
      <c r="D278" s="89"/>
      <c r="E278" s="1"/>
      <c r="F278" s="1"/>
      <c r="G278" s="1"/>
      <c r="H278" s="1"/>
      <c r="I278" s="1"/>
      <c r="J278" s="241"/>
    </row>
    <row r="279" spans="1:10" x14ac:dyDescent="0.35">
      <c r="A279" s="1"/>
      <c r="B279" s="89"/>
      <c r="C279" s="89"/>
      <c r="D279" s="89"/>
      <c r="E279" s="1"/>
      <c r="F279" s="1"/>
      <c r="G279" s="1"/>
      <c r="H279" s="1"/>
      <c r="I279" s="1"/>
      <c r="J279" s="241"/>
    </row>
    <row r="280" spans="1:10" x14ac:dyDescent="0.35">
      <c r="A280" s="1"/>
      <c r="B280" s="89"/>
      <c r="C280" s="89"/>
      <c r="D280" s="89"/>
      <c r="E280" s="1"/>
      <c r="F280" s="1"/>
      <c r="G280" s="1"/>
      <c r="H280" s="1"/>
      <c r="I280" s="1"/>
      <c r="J280" s="241"/>
    </row>
    <row r="281" spans="1:10" x14ac:dyDescent="0.35">
      <c r="A281" s="1"/>
      <c r="B281" s="89"/>
      <c r="C281" s="89"/>
      <c r="D281" s="89"/>
      <c r="E281" s="1"/>
      <c r="F281" s="1"/>
      <c r="G281" s="1"/>
      <c r="H281" s="1"/>
      <c r="I281" s="1"/>
      <c r="J281" s="241"/>
    </row>
    <row r="282" spans="1:10" x14ac:dyDescent="0.35">
      <c r="A282" s="1"/>
      <c r="B282" s="89"/>
      <c r="C282" s="89"/>
      <c r="D282" s="89"/>
      <c r="E282" s="1"/>
      <c r="F282" s="1"/>
      <c r="G282" s="1"/>
      <c r="H282" s="1"/>
      <c r="I282" s="1"/>
      <c r="J282" s="241"/>
    </row>
    <row r="283" spans="1:10" x14ac:dyDescent="0.35">
      <c r="A283" s="1"/>
      <c r="B283" s="89"/>
      <c r="C283" s="89"/>
      <c r="D283" s="89"/>
      <c r="E283" s="1"/>
      <c r="F283" s="1"/>
      <c r="G283" s="1"/>
      <c r="H283" s="1"/>
      <c r="I283" s="1"/>
      <c r="J283" s="241"/>
    </row>
    <row r="284" spans="1:10" x14ac:dyDescent="0.35">
      <c r="A284" s="1"/>
      <c r="B284" s="89"/>
      <c r="C284" s="89"/>
      <c r="D284" s="89"/>
      <c r="E284" s="1"/>
      <c r="F284" s="1"/>
      <c r="G284" s="1"/>
      <c r="H284" s="1"/>
      <c r="I284" s="1"/>
      <c r="J284" s="241"/>
    </row>
    <row r="285" spans="1:10" x14ac:dyDescent="0.35">
      <c r="A285" s="1"/>
      <c r="B285" s="89"/>
      <c r="C285" s="89"/>
      <c r="D285" s="89"/>
      <c r="E285" s="1"/>
      <c r="F285" s="1"/>
      <c r="G285" s="1"/>
      <c r="H285" s="1"/>
      <c r="I285" s="1"/>
      <c r="J285" s="241"/>
    </row>
    <row r="286" spans="1:10" x14ac:dyDescent="0.35">
      <c r="A286" s="1"/>
      <c r="B286" s="89"/>
      <c r="C286" s="89"/>
      <c r="D286" s="89"/>
      <c r="E286" s="1"/>
      <c r="F286" s="1"/>
      <c r="G286" s="1"/>
      <c r="H286" s="1"/>
      <c r="I286" s="1"/>
      <c r="J286" s="241"/>
    </row>
    <row r="287" spans="1:10" x14ac:dyDescent="0.35">
      <c r="A287" s="1"/>
      <c r="B287" s="89"/>
      <c r="C287" s="89"/>
      <c r="D287" s="89"/>
      <c r="E287" s="1"/>
      <c r="F287" s="1"/>
      <c r="G287" s="1"/>
      <c r="H287" s="1"/>
      <c r="I287" s="1"/>
      <c r="J287" s="241"/>
    </row>
    <row r="288" spans="1:10" x14ac:dyDescent="0.35">
      <c r="A288" s="1"/>
      <c r="B288" s="89"/>
      <c r="C288" s="89"/>
      <c r="D288" s="89"/>
      <c r="E288" s="1"/>
      <c r="F288" s="1"/>
      <c r="G288" s="1"/>
      <c r="H288" s="1"/>
      <c r="I288" s="1"/>
      <c r="J288" s="241"/>
    </row>
    <row r="289" spans="1:10" x14ac:dyDescent="0.35">
      <c r="A289" s="1"/>
      <c r="B289" s="89"/>
      <c r="C289" s="89"/>
      <c r="D289" s="89"/>
      <c r="E289" s="1"/>
      <c r="F289" s="1"/>
      <c r="G289" s="1"/>
      <c r="H289" s="1"/>
      <c r="I289" s="1"/>
      <c r="J289" s="241"/>
    </row>
    <row r="290" spans="1:10" x14ac:dyDescent="0.35">
      <c r="A290" s="1"/>
      <c r="B290" s="89"/>
      <c r="C290" s="89"/>
      <c r="D290" s="89"/>
      <c r="E290" s="1"/>
      <c r="F290" s="1"/>
      <c r="G290" s="1"/>
      <c r="H290" s="1"/>
      <c r="I290" s="1"/>
      <c r="J290" s="241"/>
    </row>
    <row r="291" spans="1:10" x14ac:dyDescent="0.35">
      <c r="A291" s="1"/>
      <c r="B291" s="89"/>
      <c r="C291" s="89"/>
      <c r="D291" s="89"/>
      <c r="E291" s="1"/>
      <c r="F291" s="1"/>
      <c r="G291" s="1"/>
      <c r="H291" s="1"/>
      <c r="I291" s="1"/>
      <c r="J291" s="241"/>
    </row>
    <row r="292" spans="1:10" x14ac:dyDescent="0.35">
      <c r="A292" s="1"/>
      <c r="B292" s="89"/>
      <c r="C292" s="89"/>
      <c r="D292" s="89"/>
      <c r="E292" s="1"/>
      <c r="F292" s="1"/>
      <c r="G292" s="1"/>
      <c r="H292" s="1"/>
      <c r="I292" s="1"/>
      <c r="J292" s="241"/>
    </row>
    <row r="293" spans="1:10" x14ac:dyDescent="0.35">
      <c r="A293" s="1"/>
      <c r="B293" s="89"/>
      <c r="C293" s="89"/>
      <c r="D293" s="89"/>
      <c r="E293" s="1"/>
      <c r="F293" s="1"/>
      <c r="G293" s="1"/>
      <c r="H293" s="1"/>
      <c r="I293" s="1"/>
      <c r="J293" s="241"/>
    </row>
    <row r="294" spans="1:10" x14ac:dyDescent="0.35">
      <c r="A294" s="1"/>
      <c r="B294" s="89"/>
      <c r="C294" s="89"/>
      <c r="D294" s="89"/>
      <c r="E294" s="1"/>
      <c r="F294" s="1"/>
      <c r="G294" s="1"/>
      <c r="H294" s="1"/>
      <c r="I294" s="1"/>
      <c r="J294" s="241"/>
    </row>
    <row r="295" spans="1:10" x14ac:dyDescent="0.35">
      <c r="A295" s="1"/>
      <c r="B295" s="89"/>
      <c r="C295" s="89"/>
      <c r="D295" s="89"/>
      <c r="E295" s="1"/>
      <c r="F295" s="1"/>
      <c r="G295" s="1"/>
      <c r="H295" s="1"/>
      <c r="I295" s="1"/>
      <c r="J295" s="241"/>
    </row>
    <row r="296" spans="1:10" x14ac:dyDescent="0.35">
      <c r="A296" s="1"/>
      <c r="B296" s="89"/>
      <c r="C296" s="89"/>
      <c r="D296" s="89"/>
      <c r="E296" s="1"/>
      <c r="F296" s="1"/>
      <c r="G296" s="1"/>
      <c r="H296" s="1"/>
      <c r="I296" s="1"/>
      <c r="J296" s="241"/>
    </row>
    <row r="297" spans="1:10" x14ac:dyDescent="0.35">
      <c r="A297" s="1"/>
      <c r="B297" s="89"/>
      <c r="C297" s="89"/>
      <c r="D297" s="89"/>
      <c r="E297" s="1"/>
      <c r="F297" s="1"/>
      <c r="G297" s="1"/>
      <c r="H297" s="1"/>
      <c r="I297" s="1"/>
      <c r="J297" s="241"/>
    </row>
    <row r="298" spans="1:10" x14ac:dyDescent="0.35">
      <c r="A298" s="1"/>
      <c r="B298" s="89"/>
      <c r="C298" s="89"/>
      <c r="D298" s="89"/>
      <c r="E298" s="1"/>
      <c r="F298" s="1"/>
      <c r="G298" s="1"/>
      <c r="H298" s="1"/>
      <c r="I298" s="1"/>
      <c r="J298" s="241"/>
    </row>
    <row r="299" spans="1:10" x14ac:dyDescent="0.35">
      <c r="A299" s="1"/>
      <c r="B299" s="89"/>
      <c r="C299" s="89"/>
      <c r="D299" s="89"/>
      <c r="E299" s="1"/>
      <c r="F299" s="1"/>
      <c r="G299" s="1"/>
      <c r="H299" s="1"/>
      <c r="I299" s="1"/>
      <c r="J299" s="241"/>
    </row>
    <row r="300" spans="1:10" x14ac:dyDescent="0.35">
      <c r="A300" s="1"/>
      <c r="B300" s="89"/>
      <c r="C300" s="89"/>
      <c r="D300" s="89"/>
      <c r="E300" s="1"/>
      <c r="F300" s="1"/>
      <c r="G300" s="1"/>
      <c r="H300" s="1"/>
      <c r="I300" s="1"/>
      <c r="J300" s="241"/>
    </row>
    <row r="301" spans="1:10" x14ac:dyDescent="0.35">
      <c r="A301" s="1"/>
      <c r="B301" s="89"/>
      <c r="C301" s="89"/>
      <c r="D301" s="89"/>
      <c r="E301" s="1"/>
      <c r="F301" s="1"/>
      <c r="G301" s="1"/>
      <c r="H301" s="1"/>
      <c r="I301" s="1"/>
      <c r="J301" s="241"/>
    </row>
    <row r="302" spans="1:10" x14ac:dyDescent="0.35">
      <c r="A302" s="1"/>
      <c r="B302" s="89"/>
      <c r="C302" s="89"/>
      <c r="D302" s="89"/>
      <c r="E302" s="1"/>
      <c r="F302" s="1"/>
      <c r="G302" s="1"/>
      <c r="H302" s="1"/>
      <c r="I302" s="1"/>
      <c r="J302" s="241"/>
    </row>
    <row r="303" spans="1:10" x14ac:dyDescent="0.35">
      <c r="A303" s="1"/>
      <c r="B303" s="89"/>
      <c r="C303" s="89"/>
      <c r="D303" s="89"/>
      <c r="E303" s="1"/>
      <c r="F303" s="1"/>
      <c r="G303" s="1"/>
      <c r="H303" s="1"/>
      <c r="I303" s="1"/>
      <c r="J303" s="241"/>
    </row>
    <row r="304" spans="1:10" x14ac:dyDescent="0.35">
      <c r="A304" s="1"/>
      <c r="B304" s="89"/>
      <c r="C304" s="89"/>
      <c r="D304" s="89"/>
      <c r="E304" s="1"/>
      <c r="F304" s="1"/>
      <c r="G304" s="1"/>
      <c r="H304" s="1"/>
      <c r="I304" s="1"/>
      <c r="J304" s="241"/>
    </row>
    <row r="305" spans="1:10" x14ac:dyDescent="0.35">
      <c r="A305" s="1"/>
      <c r="B305" s="89"/>
      <c r="C305" s="89"/>
      <c r="D305" s="89"/>
      <c r="E305" s="1"/>
      <c r="F305" s="1"/>
      <c r="G305" s="1"/>
      <c r="H305" s="1"/>
      <c r="I305" s="1"/>
      <c r="J305" s="241"/>
    </row>
    <row r="306" spans="1:10" x14ac:dyDescent="0.35">
      <c r="A306" s="1"/>
      <c r="B306" s="89"/>
      <c r="C306" s="89"/>
      <c r="D306" s="89"/>
      <c r="E306" s="1"/>
      <c r="F306" s="1"/>
      <c r="G306" s="1"/>
      <c r="H306" s="1"/>
      <c r="I306" s="1"/>
      <c r="J306" s="241"/>
    </row>
    <row r="307" spans="1:10" x14ac:dyDescent="0.35">
      <c r="A307" s="1"/>
      <c r="B307" s="89"/>
      <c r="C307" s="89"/>
      <c r="D307" s="89"/>
      <c r="E307" s="1"/>
      <c r="F307" s="1"/>
      <c r="G307" s="1"/>
      <c r="H307" s="1"/>
      <c r="I307" s="1"/>
      <c r="J307" s="241"/>
    </row>
    <row r="308" spans="1:10" x14ac:dyDescent="0.35">
      <c r="A308" s="1"/>
      <c r="B308" s="89"/>
      <c r="C308" s="89"/>
      <c r="D308" s="89"/>
      <c r="E308" s="1"/>
      <c r="F308" s="1"/>
      <c r="G308" s="1"/>
      <c r="H308" s="1"/>
      <c r="I308" s="1"/>
      <c r="J308" s="241"/>
    </row>
    <row r="309" spans="1:10" x14ac:dyDescent="0.35">
      <c r="A309" s="1"/>
      <c r="B309" s="89"/>
      <c r="C309" s="89"/>
      <c r="D309" s="89"/>
      <c r="E309" s="1"/>
      <c r="F309" s="1"/>
      <c r="G309" s="1"/>
      <c r="H309" s="1"/>
      <c r="I309" s="1"/>
      <c r="J309" s="241"/>
    </row>
    <row r="310" spans="1:10" x14ac:dyDescent="0.35">
      <c r="A310" s="1"/>
      <c r="B310" s="89"/>
      <c r="C310" s="89"/>
      <c r="D310" s="89"/>
      <c r="E310" s="1"/>
      <c r="F310" s="1"/>
      <c r="G310" s="1"/>
      <c r="H310" s="1"/>
      <c r="I310" s="1"/>
      <c r="J310" s="241"/>
    </row>
    <row r="311" spans="1:10" x14ac:dyDescent="0.35">
      <c r="A311" s="1"/>
      <c r="B311" s="89"/>
      <c r="C311" s="89"/>
      <c r="D311" s="89"/>
      <c r="E311" s="1"/>
      <c r="F311" s="1"/>
      <c r="G311" s="1"/>
      <c r="H311" s="1"/>
      <c r="I311" s="1"/>
      <c r="J311" s="241"/>
    </row>
    <row r="312" spans="1:10" x14ac:dyDescent="0.35">
      <c r="A312" s="1"/>
      <c r="B312" s="89"/>
      <c r="C312" s="89"/>
      <c r="D312" s="89"/>
      <c r="E312" s="1"/>
      <c r="F312" s="1"/>
      <c r="G312" s="1"/>
      <c r="H312" s="1"/>
      <c r="I312" s="1"/>
      <c r="J312" s="241"/>
    </row>
    <row r="313" spans="1:10" x14ac:dyDescent="0.35">
      <c r="A313" s="1"/>
      <c r="B313" s="89"/>
      <c r="C313" s="89"/>
      <c r="D313" s="89"/>
      <c r="E313" s="1"/>
      <c r="F313" s="1"/>
      <c r="G313" s="1"/>
      <c r="H313" s="1"/>
      <c r="I313" s="1"/>
      <c r="J313" s="241"/>
    </row>
    <row r="314" spans="1:10" x14ac:dyDescent="0.35">
      <c r="A314" s="1"/>
      <c r="B314" s="89"/>
      <c r="C314" s="89"/>
      <c r="D314" s="89"/>
      <c r="E314" s="1"/>
      <c r="F314" s="1"/>
      <c r="G314" s="1"/>
      <c r="H314" s="1"/>
      <c r="I314" s="1"/>
      <c r="J314" s="241"/>
    </row>
    <row r="315" spans="1:10" x14ac:dyDescent="0.35">
      <c r="A315" s="1"/>
      <c r="B315" s="89"/>
      <c r="C315" s="89"/>
      <c r="D315" s="89"/>
      <c r="E315" s="1"/>
      <c r="F315" s="1"/>
      <c r="G315" s="1"/>
      <c r="H315" s="1"/>
      <c r="I315" s="1"/>
      <c r="J315" s="241"/>
    </row>
    <row r="316" spans="1:10" x14ac:dyDescent="0.35">
      <c r="A316" s="1"/>
      <c r="B316" s="89"/>
      <c r="C316" s="89"/>
      <c r="D316" s="89"/>
      <c r="E316" s="1"/>
      <c r="F316" s="1"/>
      <c r="G316" s="1"/>
      <c r="H316" s="1"/>
      <c r="I316" s="1"/>
      <c r="J316" s="241"/>
    </row>
    <row r="317" spans="1:10" x14ac:dyDescent="0.35">
      <c r="A317" s="1"/>
      <c r="B317" s="89"/>
      <c r="C317" s="89"/>
      <c r="D317" s="89"/>
      <c r="E317" s="1"/>
      <c r="F317" s="1"/>
      <c r="G317" s="1"/>
      <c r="H317" s="1"/>
      <c r="I317" s="1"/>
      <c r="J317" s="241"/>
    </row>
    <row r="318" spans="1:10" x14ac:dyDescent="0.35">
      <c r="A318" s="1"/>
      <c r="B318" s="89"/>
      <c r="C318" s="89"/>
      <c r="D318" s="89"/>
      <c r="E318" s="1"/>
      <c r="F318" s="1"/>
      <c r="G318" s="1"/>
      <c r="H318" s="1"/>
      <c r="I318" s="1"/>
      <c r="J318" s="241"/>
    </row>
    <row r="319" spans="1:10" x14ac:dyDescent="0.35">
      <c r="A319" s="1"/>
      <c r="B319" s="89"/>
      <c r="C319" s="89"/>
      <c r="D319" s="89"/>
      <c r="E319" s="1"/>
      <c r="F319" s="1"/>
      <c r="G319" s="1"/>
      <c r="H319" s="1"/>
      <c r="I319" s="1"/>
      <c r="J319" s="241"/>
    </row>
    <row r="320" spans="1:10" x14ac:dyDescent="0.35">
      <c r="A320" s="1"/>
      <c r="B320" s="89"/>
      <c r="C320" s="89"/>
      <c r="D320" s="89"/>
      <c r="E320" s="1"/>
      <c r="F320" s="1"/>
      <c r="G320" s="1"/>
      <c r="H320" s="1"/>
      <c r="I320" s="1"/>
      <c r="J320" s="241"/>
    </row>
    <row r="321" spans="1:10" x14ac:dyDescent="0.35">
      <c r="A321" s="1"/>
      <c r="B321" s="89"/>
      <c r="C321" s="89"/>
      <c r="D321" s="89"/>
      <c r="E321" s="1"/>
      <c r="F321" s="1"/>
      <c r="G321" s="1"/>
      <c r="H321" s="1"/>
      <c r="I321" s="1"/>
      <c r="J321" s="241"/>
    </row>
    <row r="322" spans="1:10" x14ac:dyDescent="0.35">
      <c r="A322" s="1"/>
      <c r="B322" s="89"/>
      <c r="C322" s="89"/>
      <c r="D322" s="89"/>
      <c r="E322" s="1"/>
      <c r="F322" s="1"/>
      <c r="G322" s="1"/>
      <c r="H322" s="1"/>
      <c r="I322" s="1"/>
      <c r="J322" s="241"/>
    </row>
    <row r="323" spans="1:10" x14ac:dyDescent="0.35">
      <c r="A323" s="1"/>
      <c r="B323" s="89"/>
      <c r="C323" s="89"/>
      <c r="D323" s="89"/>
      <c r="E323" s="1"/>
      <c r="F323" s="1"/>
      <c r="G323" s="1"/>
      <c r="H323" s="1"/>
      <c r="I323" s="1"/>
      <c r="J323" s="241"/>
    </row>
    <row r="324" spans="1:10" x14ac:dyDescent="0.35">
      <c r="A324" s="1"/>
      <c r="B324" s="89"/>
      <c r="C324" s="89"/>
      <c r="D324" s="89"/>
      <c r="E324" s="1"/>
      <c r="F324" s="1"/>
      <c r="G324" s="1"/>
      <c r="H324" s="1"/>
      <c r="I324" s="1"/>
      <c r="J324" s="241"/>
    </row>
    <row r="325" spans="1:10" x14ac:dyDescent="0.35">
      <c r="A325" s="1"/>
      <c r="B325" s="89"/>
      <c r="C325" s="89"/>
      <c r="D325" s="89"/>
      <c r="E325" s="1"/>
      <c r="F325" s="1"/>
      <c r="G325" s="1"/>
      <c r="H325" s="1"/>
      <c r="I325" s="1"/>
      <c r="J325" s="241"/>
    </row>
    <row r="326" spans="1:10" x14ac:dyDescent="0.35">
      <c r="A326" s="1"/>
      <c r="B326" s="89"/>
      <c r="C326" s="89"/>
      <c r="D326" s="89"/>
      <c r="E326" s="1"/>
      <c r="F326" s="1"/>
      <c r="G326" s="1"/>
      <c r="H326" s="1"/>
      <c r="I326" s="1"/>
      <c r="J326" s="241"/>
    </row>
    <row r="327" spans="1:10" x14ac:dyDescent="0.35">
      <c r="A327" s="1"/>
      <c r="B327" s="89"/>
      <c r="C327" s="89"/>
      <c r="D327" s="89"/>
      <c r="E327" s="1"/>
      <c r="F327" s="1"/>
      <c r="G327" s="1"/>
      <c r="H327" s="1"/>
      <c r="I327" s="1"/>
      <c r="J327" s="241"/>
    </row>
    <row r="328" spans="1:10" x14ac:dyDescent="0.35">
      <c r="A328" s="1"/>
      <c r="B328" s="89"/>
      <c r="C328" s="89"/>
      <c r="D328" s="89"/>
      <c r="E328" s="1"/>
      <c r="F328" s="1"/>
      <c r="G328" s="1"/>
      <c r="H328" s="1"/>
      <c r="I328" s="1"/>
      <c r="J328" s="241"/>
    </row>
    <row r="329" spans="1:10" x14ac:dyDescent="0.35">
      <c r="A329" s="1"/>
      <c r="B329" s="89"/>
      <c r="C329" s="89"/>
      <c r="D329" s="89"/>
      <c r="E329" s="1"/>
      <c r="F329" s="1"/>
      <c r="G329" s="1"/>
      <c r="H329" s="1"/>
      <c r="I329" s="1"/>
      <c r="J329" s="241"/>
    </row>
    <row r="330" spans="1:10" x14ac:dyDescent="0.35">
      <c r="A330" s="1"/>
      <c r="B330" s="89"/>
      <c r="C330" s="89"/>
      <c r="D330" s="89"/>
      <c r="E330" s="1"/>
      <c r="F330" s="1"/>
      <c r="G330" s="1"/>
      <c r="H330" s="1"/>
      <c r="I330" s="1"/>
      <c r="J330" s="241"/>
    </row>
    <row r="331" spans="1:10" x14ac:dyDescent="0.35">
      <c r="A331" s="1"/>
      <c r="B331" s="89"/>
      <c r="C331" s="89"/>
      <c r="D331" s="89"/>
      <c r="E331" s="1"/>
      <c r="F331" s="1"/>
      <c r="G331" s="1"/>
      <c r="H331" s="1"/>
      <c r="I331" s="1"/>
      <c r="J331" s="241"/>
    </row>
    <row r="332" spans="1:10" x14ac:dyDescent="0.35">
      <c r="A332" s="1"/>
      <c r="B332" s="89"/>
      <c r="C332" s="89"/>
      <c r="D332" s="89"/>
      <c r="E332" s="1"/>
      <c r="F332" s="1"/>
      <c r="G332" s="1"/>
      <c r="H332" s="1"/>
      <c r="I332" s="1"/>
      <c r="J332" s="241"/>
    </row>
    <row r="333" spans="1:10" x14ac:dyDescent="0.35">
      <c r="A333" s="1"/>
      <c r="B333" s="89"/>
      <c r="C333" s="89"/>
      <c r="D333" s="89"/>
      <c r="E333" s="1"/>
      <c r="F333" s="1"/>
      <c r="G333" s="1"/>
      <c r="H333" s="1"/>
      <c r="I333" s="1"/>
      <c r="J333" s="241"/>
    </row>
    <row r="334" spans="1:10" x14ac:dyDescent="0.35">
      <c r="A334" s="1"/>
      <c r="B334" s="89"/>
      <c r="C334" s="89"/>
      <c r="D334" s="89"/>
      <c r="E334" s="1"/>
      <c r="F334" s="1"/>
      <c r="G334" s="1"/>
      <c r="H334" s="1"/>
      <c r="I334" s="1"/>
      <c r="J334" s="241"/>
    </row>
    <row r="335" spans="1:10" x14ac:dyDescent="0.35">
      <c r="A335" s="1"/>
      <c r="B335" s="89"/>
      <c r="C335" s="89"/>
      <c r="D335" s="89"/>
      <c r="E335" s="1"/>
      <c r="F335" s="1"/>
      <c r="G335" s="1"/>
      <c r="H335" s="1"/>
      <c r="I335" s="1"/>
      <c r="J335" s="241"/>
    </row>
    <row r="336" spans="1:10" x14ac:dyDescent="0.35">
      <c r="A336" s="1"/>
      <c r="B336" s="89"/>
      <c r="C336" s="89"/>
      <c r="D336" s="89"/>
      <c r="E336" s="1"/>
      <c r="F336" s="1"/>
      <c r="G336" s="1"/>
      <c r="H336" s="1"/>
      <c r="I336" s="1"/>
      <c r="J336" s="241"/>
    </row>
    <row r="337" spans="9:9" x14ac:dyDescent="0.35">
      <c r="I337" s="1"/>
    </row>
  </sheetData>
  <mergeCells count="3">
    <mergeCell ref="A131:H131"/>
    <mergeCell ref="A137:H137"/>
    <mergeCell ref="A138:H13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FC05F-0A8A-4AE6-96AC-76F06F08421A}">
  <sheetPr>
    <tabColor theme="7" tint="-0.249977111117893"/>
  </sheetPr>
  <dimension ref="C2:AP470"/>
  <sheetViews>
    <sheetView topLeftCell="C1" zoomScale="80" zoomScaleNormal="80" workbookViewId="0">
      <pane ySplit="2" topLeftCell="A432" activePane="bottomLeft" state="frozen"/>
      <selection activeCell="C38" sqref="C38"/>
      <selection pane="bottomLeft" activeCell="K344" sqref="K344"/>
    </sheetView>
  </sheetViews>
  <sheetFormatPr defaultColWidth="0" defaultRowHeight="14.5" outlineLevelCol="1" x14ac:dyDescent="0.35"/>
  <cols>
    <col min="1" max="2" width="9.1796875" style="267" hidden="1" customWidth="1"/>
    <col min="3" max="3" width="104.453125" style="341" customWidth="1"/>
    <col min="4" max="4" width="26.81640625" style="342" customWidth="1"/>
    <col min="5" max="6" width="20.54296875" style="312" hidden="1" customWidth="1" outlineLevel="1"/>
    <col min="7" max="7" width="14.7265625" style="343" customWidth="1" collapsed="1"/>
    <col min="8" max="11" width="14.7265625" style="343" customWidth="1"/>
    <col min="12" max="42" width="0" style="267" hidden="1" customWidth="1"/>
    <col min="43" max="16384" width="9.1796875" style="267" hidden="1"/>
  </cols>
  <sheetData>
    <row r="2" spans="3:20" s="268" customFormat="1" x14ac:dyDescent="0.35">
      <c r="C2" s="263" t="s">
        <v>417</v>
      </c>
      <c r="D2" s="264"/>
      <c r="E2" s="265"/>
      <c r="F2" s="265"/>
      <c r="G2" s="266"/>
      <c r="H2" s="266"/>
      <c r="I2" s="266"/>
      <c r="J2" s="266"/>
      <c r="K2" s="266"/>
      <c r="L2" s="267"/>
      <c r="M2" s="267"/>
      <c r="N2" s="267"/>
      <c r="O2" s="267"/>
      <c r="P2" s="267"/>
      <c r="Q2" s="267"/>
      <c r="R2" s="267"/>
      <c r="S2" s="267"/>
      <c r="T2" s="267"/>
    </row>
    <row r="3" spans="3:20" s="268" customFormat="1" x14ac:dyDescent="0.35">
      <c r="C3" s="269"/>
      <c r="D3" s="270"/>
      <c r="E3" s="271"/>
      <c r="F3" s="271"/>
      <c r="G3" s="272"/>
      <c r="H3" s="272"/>
      <c r="I3" s="272"/>
      <c r="J3" s="272"/>
      <c r="K3" s="272"/>
      <c r="L3" s="267"/>
      <c r="M3" s="267"/>
      <c r="N3" s="267"/>
      <c r="O3" s="267"/>
      <c r="P3" s="267"/>
      <c r="Q3" s="267"/>
      <c r="R3" s="267"/>
      <c r="S3" s="267"/>
      <c r="T3" s="267"/>
    </row>
    <row r="4" spans="3:20" s="268" customFormat="1" x14ac:dyDescent="0.35">
      <c r="C4" s="273" t="s">
        <v>418</v>
      </c>
      <c r="D4" s="274" t="s">
        <v>2</v>
      </c>
      <c r="E4" s="275"/>
      <c r="F4" s="275"/>
      <c r="G4" s="276">
        <v>2018</v>
      </c>
      <c r="H4" s="276">
        <v>2019</v>
      </c>
      <c r="I4" s="276">
        <v>2020</v>
      </c>
      <c r="J4" s="276">
        <v>2021</v>
      </c>
      <c r="K4" s="276">
        <v>2022</v>
      </c>
      <c r="L4" s="267"/>
      <c r="M4" s="267"/>
      <c r="N4" s="267"/>
      <c r="O4" s="267"/>
      <c r="P4" s="267"/>
      <c r="Q4" s="267"/>
      <c r="R4" s="267"/>
      <c r="S4" s="267"/>
      <c r="T4" s="267"/>
    </row>
    <row r="5" spans="3:20" s="268" customFormat="1" ht="16.5" x14ac:dyDescent="0.35">
      <c r="C5" s="277" t="s">
        <v>419</v>
      </c>
      <c r="D5" s="278" t="s">
        <v>420</v>
      </c>
      <c r="E5" s="279"/>
      <c r="F5" s="279"/>
      <c r="G5" s="280">
        <v>26264</v>
      </c>
      <c r="H5" s="280">
        <v>26032</v>
      </c>
      <c r="I5" s="280">
        <v>24948</v>
      </c>
      <c r="J5" s="280">
        <v>24291</v>
      </c>
      <c r="K5" s="280">
        <f>[7]Summary!G3</f>
        <v>24277</v>
      </c>
      <c r="L5" s="267"/>
      <c r="M5" s="267"/>
      <c r="N5" s="267"/>
      <c r="O5" s="267"/>
      <c r="P5" s="267"/>
      <c r="Q5" s="267"/>
      <c r="R5" s="267"/>
      <c r="S5" s="267"/>
      <c r="T5" s="267"/>
    </row>
    <row r="6" spans="3:20" s="268" customFormat="1" x14ac:dyDescent="0.35">
      <c r="C6" s="281" t="s">
        <v>421</v>
      </c>
      <c r="D6" s="282" t="s">
        <v>420</v>
      </c>
      <c r="E6" s="283"/>
      <c r="F6" s="283"/>
      <c r="G6" s="284">
        <v>25970</v>
      </c>
      <c r="H6" s="284">
        <v>25707</v>
      </c>
      <c r="I6" s="284">
        <v>24626</v>
      </c>
      <c r="J6" s="284">
        <v>23951</v>
      </c>
      <c r="K6" s="284">
        <f>[7]GrLvlHC!B11</f>
        <v>23882</v>
      </c>
      <c r="L6" s="267"/>
      <c r="M6" s="267"/>
      <c r="N6" s="267"/>
      <c r="O6" s="267"/>
      <c r="P6" s="267"/>
      <c r="Q6" s="267"/>
      <c r="R6" s="267"/>
      <c r="S6" s="267"/>
      <c r="T6" s="267"/>
    </row>
    <row r="7" spans="3:20" s="268" customFormat="1" x14ac:dyDescent="0.35">
      <c r="C7" s="285" t="s">
        <v>422</v>
      </c>
      <c r="D7" s="286" t="s">
        <v>98</v>
      </c>
      <c r="E7" s="287"/>
      <c r="F7" s="287"/>
      <c r="G7" s="288">
        <v>0.76073670643994518</v>
      </c>
      <c r="H7" s="289">
        <v>76.310631021395508</v>
      </c>
      <c r="I7" s="289">
        <v>75.848085811458958</v>
      </c>
      <c r="J7" s="289">
        <v>75.529284847395147</v>
      </c>
      <c r="K7" s="289">
        <f>'[7]Web HR data'!H7*100</f>
        <v>74.818226979180778</v>
      </c>
      <c r="L7" s="267"/>
      <c r="M7" s="267"/>
      <c r="N7" s="267"/>
      <c r="O7" s="267"/>
      <c r="P7" s="267"/>
      <c r="Q7" s="267"/>
      <c r="R7" s="267"/>
      <c r="S7" s="267"/>
      <c r="T7" s="267"/>
    </row>
    <row r="8" spans="3:20" x14ac:dyDescent="0.35">
      <c r="C8" s="285" t="s">
        <v>423</v>
      </c>
      <c r="D8" s="286" t="s">
        <v>98</v>
      </c>
      <c r="E8" s="287"/>
      <c r="F8" s="287"/>
      <c r="G8" s="288">
        <v>0.23926329356005488</v>
      </c>
      <c r="H8" s="289">
        <v>23.689368978604499</v>
      </c>
      <c r="I8" s="289">
        <v>24.151914188541031</v>
      </c>
      <c r="J8" s="289">
        <v>24.470715152604846</v>
      </c>
      <c r="K8" s="289">
        <f>'[7]Web HR data'!H8*100</f>
        <v>25.181773020819222</v>
      </c>
    </row>
    <row r="9" spans="3:20" x14ac:dyDescent="0.35">
      <c r="C9" s="281" t="s">
        <v>424</v>
      </c>
      <c r="D9" s="282" t="s">
        <v>420</v>
      </c>
      <c r="E9" s="283"/>
      <c r="F9" s="283"/>
      <c r="G9" s="290">
        <v>294</v>
      </c>
      <c r="H9" s="284">
        <v>325</v>
      </c>
      <c r="I9" s="284">
        <v>322</v>
      </c>
      <c r="J9" s="284">
        <v>340</v>
      </c>
      <c r="K9" s="284">
        <f>[7]Summary!G5</f>
        <v>395</v>
      </c>
    </row>
    <row r="10" spans="3:20" x14ac:dyDescent="0.35">
      <c r="C10" s="285" t="s">
        <v>422</v>
      </c>
      <c r="D10" s="286" t="s">
        <v>98</v>
      </c>
      <c r="E10" s="287"/>
      <c r="F10" s="287"/>
      <c r="G10" s="288">
        <v>0.40851063829787232</v>
      </c>
      <c r="H10" s="289">
        <v>41.563786008230451</v>
      </c>
      <c r="I10" s="289">
        <v>36.444444444444443</v>
      </c>
      <c r="J10" s="289">
        <v>40.57377049180328</v>
      </c>
      <c r="K10" s="289">
        <f>'[7]Web HR data'!H10*100</f>
        <v>47.019867549668874</v>
      </c>
    </row>
    <row r="11" spans="3:20" x14ac:dyDescent="0.35">
      <c r="C11" s="285" t="s">
        <v>423</v>
      </c>
      <c r="D11" s="286" t="s">
        <v>98</v>
      </c>
      <c r="E11" s="287"/>
      <c r="F11" s="287"/>
      <c r="G11" s="288">
        <v>0.59148936170212763</v>
      </c>
      <c r="H11" s="289">
        <v>58.436213991769549</v>
      </c>
      <c r="I11" s="289">
        <v>63.555555555555557</v>
      </c>
      <c r="J11" s="289">
        <v>59.426229508196727</v>
      </c>
      <c r="K11" s="289">
        <f>'[7]Web HR data'!H11*100</f>
        <v>52.980132450331126</v>
      </c>
    </row>
    <row r="12" spans="3:20" s="298" customFormat="1" x14ac:dyDescent="0.35">
      <c r="C12" s="291" t="s">
        <v>425</v>
      </c>
      <c r="D12" s="292" t="s">
        <v>98</v>
      </c>
      <c r="E12" s="293"/>
      <c r="F12" s="293"/>
      <c r="G12" s="294">
        <v>11.7</v>
      </c>
      <c r="H12" s="295">
        <v>13.260602335586972</v>
      </c>
      <c r="I12" s="295">
        <v>12.193362193362194</v>
      </c>
      <c r="J12" s="296">
        <v>11.679222757399859</v>
      </c>
      <c r="K12" s="296">
        <f>[7]Summary!G6*100</f>
        <v>13.032911809531655</v>
      </c>
      <c r="L12" s="297"/>
      <c r="M12" s="297"/>
      <c r="N12" s="297"/>
      <c r="O12" s="297"/>
      <c r="P12" s="297"/>
      <c r="Q12" s="297"/>
      <c r="R12" s="297"/>
      <c r="S12" s="297"/>
      <c r="T12" s="297"/>
    </row>
    <row r="13" spans="3:20" s="268" customFormat="1" x14ac:dyDescent="0.35">
      <c r="C13" s="299" t="s">
        <v>426</v>
      </c>
      <c r="D13" s="286" t="s">
        <v>98</v>
      </c>
      <c r="E13" s="287"/>
      <c r="F13" s="287"/>
      <c r="G13" s="300"/>
      <c r="H13" s="289">
        <v>7.4331591886908424</v>
      </c>
      <c r="I13" s="289">
        <v>4.7178130511463845</v>
      </c>
      <c r="J13" s="289">
        <v>6.7761722448643535</v>
      </c>
      <c r="K13" s="289">
        <f>[7]Summary!G7*100</f>
        <v>9.1691724677678454</v>
      </c>
      <c r="L13" s="267"/>
      <c r="M13" s="267"/>
      <c r="N13" s="267"/>
      <c r="O13" s="267"/>
      <c r="P13" s="267"/>
      <c r="Q13" s="267"/>
      <c r="R13" s="267"/>
      <c r="S13" s="267"/>
      <c r="T13" s="267"/>
    </row>
    <row r="14" spans="3:20" x14ac:dyDescent="0.35">
      <c r="C14" s="299" t="s">
        <v>427</v>
      </c>
      <c r="D14" s="286" t="s">
        <v>98</v>
      </c>
      <c r="E14" s="287"/>
      <c r="F14" s="287"/>
      <c r="G14" s="300"/>
      <c r="H14" s="289">
        <v>5.8999999999999995</v>
      </c>
      <c r="I14" s="289">
        <v>7.4755491422158098</v>
      </c>
      <c r="J14" s="289">
        <v>4.9030505125355059</v>
      </c>
      <c r="K14" s="289">
        <f>K12-K13</f>
        <v>3.8637393417638091</v>
      </c>
    </row>
    <row r="15" spans="3:20" x14ac:dyDescent="0.35">
      <c r="C15" s="301" t="s">
        <v>428</v>
      </c>
      <c r="D15" s="302"/>
      <c r="E15" s="303"/>
      <c r="F15" s="303"/>
      <c r="G15" s="304"/>
      <c r="H15" s="304"/>
      <c r="I15" s="304"/>
      <c r="J15" s="304"/>
      <c r="K15" s="304"/>
    </row>
    <row r="16" spans="3:20" x14ac:dyDescent="0.35">
      <c r="C16" s="281" t="s">
        <v>108</v>
      </c>
      <c r="D16" s="282" t="s">
        <v>420</v>
      </c>
      <c r="E16" s="283"/>
      <c r="F16" s="283"/>
      <c r="G16" s="284">
        <v>9233</v>
      </c>
      <c r="H16" s="284">
        <v>9468</v>
      </c>
      <c r="I16" s="284">
        <v>9049</v>
      </c>
      <c r="J16" s="284">
        <v>8743</v>
      </c>
      <c r="K16" s="284">
        <f>'[7]Web HR data'!H13</f>
        <v>8848</v>
      </c>
    </row>
    <row r="17" spans="3:20" x14ac:dyDescent="0.35">
      <c r="C17" s="285" t="s">
        <v>422</v>
      </c>
      <c r="D17" s="286" t="s">
        <v>98</v>
      </c>
      <c r="E17" s="287"/>
      <c r="F17" s="287"/>
      <c r="G17" s="288">
        <v>0.77190512292862556</v>
      </c>
      <c r="H17" s="305">
        <v>77.587663709336724</v>
      </c>
      <c r="I17" s="305">
        <v>77.577632887611898</v>
      </c>
      <c r="J17" s="305">
        <v>78.096763124785539</v>
      </c>
      <c r="K17" s="305">
        <f>'[7]Web HR data'!H14*100</f>
        <v>78.085443037974684</v>
      </c>
    </row>
    <row r="18" spans="3:20" x14ac:dyDescent="0.35">
      <c r="C18" s="285" t="s">
        <v>423</v>
      </c>
      <c r="D18" s="286" t="s">
        <v>98</v>
      </c>
      <c r="E18" s="287"/>
      <c r="F18" s="287"/>
      <c r="G18" s="288">
        <v>0.22809487707137441</v>
      </c>
      <c r="H18" s="305">
        <v>22.412336290663287</v>
      </c>
      <c r="I18" s="305">
        <v>22.422367112388109</v>
      </c>
      <c r="J18" s="305">
        <v>21.903236875214457</v>
      </c>
      <c r="K18" s="305">
        <f>'[7]Web HR data'!H15*100</f>
        <v>21.914556962025316</v>
      </c>
    </row>
    <row r="19" spans="3:20" x14ac:dyDescent="0.35">
      <c r="C19" s="281" t="s">
        <v>110</v>
      </c>
      <c r="D19" s="282" t="s">
        <v>420</v>
      </c>
      <c r="E19" s="283"/>
      <c r="F19" s="283"/>
      <c r="G19" s="284">
        <v>3366</v>
      </c>
      <c r="H19" s="284">
        <v>3263</v>
      </c>
      <c r="I19" s="284">
        <v>3153</v>
      </c>
      <c r="J19" s="284">
        <v>3064</v>
      </c>
      <c r="K19" s="284">
        <f>'[7]Web HR data'!H16</f>
        <v>3025</v>
      </c>
    </row>
    <row r="20" spans="3:20" x14ac:dyDescent="0.35">
      <c r="C20" s="285" t="s">
        <v>422</v>
      </c>
      <c r="D20" s="286" t="s">
        <v>98</v>
      </c>
      <c r="E20" s="287"/>
      <c r="F20" s="287"/>
      <c r="G20" s="288">
        <v>0.76143790849673199</v>
      </c>
      <c r="H20" s="305">
        <v>76.800490346307086</v>
      </c>
      <c r="I20" s="305">
        <v>77.672058357120193</v>
      </c>
      <c r="J20" s="305">
        <v>77.676240208877289</v>
      </c>
      <c r="K20" s="305">
        <f>'[7]Web HR data'!H17*100</f>
        <v>77.289256198347118</v>
      </c>
    </row>
    <row r="21" spans="3:20" x14ac:dyDescent="0.35">
      <c r="C21" s="285" t="s">
        <v>423</v>
      </c>
      <c r="D21" s="286" t="s">
        <v>98</v>
      </c>
      <c r="E21" s="287"/>
      <c r="F21" s="287"/>
      <c r="G21" s="288">
        <v>0.23856209150326799</v>
      </c>
      <c r="H21" s="305">
        <v>23.199509653692921</v>
      </c>
      <c r="I21" s="305">
        <v>22.327941642879797</v>
      </c>
      <c r="J21" s="305">
        <v>22.323759791122715</v>
      </c>
      <c r="K21" s="305">
        <f>'[7]Web HR data'!H18*100</f>
        <v>22.710743801652892</v>
      </c>
    </row>
    <row r="22" spans="3:20" x14ac:dyDescent="0.35">
      <c r="C22" s="281" t="s">
        <v>112</v>
      </c>
      <c r="D22" s="282" t="s">
        <v>420</v>
      </c>
      <c r="E22" s="283"/>
      <c r="F22" s="283"/>
      <c r="G22" s="284">
        <v>9394</v>
      </c>
      <c r="H22" s="284">
        <v>9196</v>
      </c>
      <c r="I22" s="284">
        <v>8643</v>
      </c>
      <c r="J22" s="284">
        <v>8424</v>
      </c>
      <c r="K22" s="284">
        <f>'[7]Web HR data'!H19</f>
        <v>8286</v>
      </c>
    </row>
    <row r="23" spans="3:20" x14ac:dyDescent="0.35">
      <c r="C23" s="285" t="s">
        <v>422</v>
      </c>
      <c r="D23" s="286" t="s">
        <v>98</v>
      </c>
      <c r="E23" s="287"/>
      <c r="F23" s="287"/>
      <c r="G23" s="288">
        <v>0.74175005322546306</v>
      </c>
      <c r="H23" s="305">
        <v>74.184428012179211</v>
      </c>
      <c r="I23" s="305">
        <v>73.481430059007295</v>
      </c>
      <c r="J23" s="305">
        <v>72.269705603038943</v>
      </c>
      <c r="K23" s="305">
        <f>'[7]Web HR data'!H20*100</f>
        <v>70.601013758146266</v>
      </c>
    </row>
    <row r="24" spans="3:20" x14ac:dyDescent="0.35">
      <c r="C24" s="285" t="s">
        <v>423</v>
      </c>
      <c r="D24" s="286" t="s">
        <v>98</v>
      </c>
      <c r="E24" s="287"/>
      <c r="F24" s="287"/>
      <c r="G24" s="288">
        <v>0.25824994677453694</v>
      </c>
      <c r="H24" s="305">
        <v>25.815571987820789</v>
      </c>
      <c r="I24" s="305">
        <v>26.518569940992709</v>
      </c>
      <c r="J24" s="305">
        <v>27.730294396961064</v>
      </c>
      <c r="K24" s="305">
        <f>'[7]Web HR data'!H21*100</f>
        <v>29.398986241853731</v>
      </c>
    </row>
    <row r="25" spans="3:20" x14ac:dyDescent="0.35">
      <c r="C25" s="281" t="s">
        <v>429</v>
      </c>
      <c r="D25" s="282" t="s">
        <v>420</v>
      </c>
      <c r="E25" s="283"/>
      <c r="F25" s="283"/>
      <c r="G25" s="284">
        <v>1880</v>
      </c>
      <c r="H25" s="284">
        <v>1883</v>
      </c>
      <c r="I25" s="284">
        <v>1700</v>
      </c>
      <c r="J25" s="284">
        <v>1639</v>
      </c>
      <c r="K25" s="284">
        <f>'[7]Web HR data'!H22</f>
        <v>1611</v>
      </c>
    </row>
    <row r="26" spans="3:20" s="268" customFormat="1" x14ac:dyDescent="0.35">
      <c r="C26" s="285" t="s">
        <v>422</v>
      </c>
      <c r="D26" s="286" t="s">
        <v>98</v>
      </c>
      <c r="E26" s="287"/>
      <c r="F26" s="287"/>
      <c r="G26" s="288">
        <v>0.7175531914893617</v>
      </c>
      <c r="H26" s="305">
        <v>71.109930961232081</v>
      </c>
      <c r="I26" s="305">
        <v>71.058823529411768</v>
      </c>
      <c r="J26" s="305">
        <v>70.04270896888346</v>
      </c>
      <c r="K26" s="305">
        <f>'[7]Web HR data'!H23*100</f>
        <v>69.273743016759781</v>
      </c>
      <c r="L26" s="267"/>
      <c r="M26" s="267"/>
      <c r="N26" s="267"/>
      <c r="O26" s="267"/>
      <c r="P26" s="267"/>
      <c r="Q26" s="267"/>
      <c r="R26" s="267"/>
      <c r="S26" s="267"/>
      <c r="T26" s="267"/>
    </row>
    <row r="27" spans="3:20" s="268" customFormat="1" x14ac:dyDescent="0.35">
      <c r="C27" s="285" t="s">
        <v>423</v>
      </c>
      <c r="D27" s="286" t="s">
        <v>98</v>
      </c>
      <c r="E27" s="287"/>
      <c r="F27" s="287"/>
      <c r="G27" s="288">
        <v>0.2824468085106383</v>
      </c>
      <c r="H27" s="305">
        <v>28.890069038767923</v>
      </c>
      <c r="I27" s="305">
        <v>28.941176470588236</v>
      </c>
      <c r="J27" s="305">
        <v>29.957291031116533</v>
      </c>
      <c r="K27" s="305">
        <f>'[7]Web HR data'!H24*100</f>
        <v>30.726256983240223</v>
      </c>
      <c r="L27" s="267"/>
      <c r="M27" s="267"/>
      <c r="N27" s="267"/>
      <c r="O27" s="267"/>
      <c r="P27" s="267"/>
      <c r="Q27" s="267"/>
      <c r="R27" s="267"/>
      <c r="S27" s="267"/>
      <c r="T27" s="267"/>
    </row>
    <row r="28" spans="3:20" s="268" customFormat="1" x14ac:dyDescent="0.35">
      <c r="C28" s="281" t="s">
        <v>430</v>
      </c>
      <c r="D28" s="282" t="s">
        <v>420</v>
      </c>
      <c r="E28" s="283"/>
      <c r="F28" s="283"/>
      <c r="G28" s="284">
        <v>415</v>
      </c>
      <c r="H28" s="284">
        <v>410</v>
      </c>
      <c r="I28" s="284">
        <v>389</v>
      </c>
      <c r="J28" s="284">
        <v>377</v>
      </c>
      <c r="K28" s="284">
        <f>'[7]Web HR data'!H25</f>
        <v>373</v>
      </c>
      <c r="L28" s="267"/>
      <c r="M28" s="267"/>
      <c r="N28" s="267"/>
      <c r="O28" s="267"/>
      <c r="P28" s="267"/>
      <c r="Q28" s="267"/>
      <c r="R28" s="267"/>
      <c r="S28" s="267"/>
      <c r="T28" s="267"/>
    </row>
    <row r="29" spans="3:20" s="268" customFormat="1" x14ac:dyDescent="0.35">
      <c r="C29" s="285" t="s">
        <v>422</v>
      </c>
      <c r="D29" s="286" t="s">
        <v>98</v>
      </c>
      <c r="E29" s="287"/>
      <c r="F29" s="287"/>
      <c r="G29" s="288">
        <v>0.93253012048192774</v>
      </c>
      <c r="H29" s="305">
        <v>93.902439024390233</v>
      </c>
      <c r="I29" s="305">
        <v>94.344473007712082</v>
      </c>
      <c r="J29" s="305">
        <v>95.225464190981441</v>
      </c>
      <c r="K29" s="305">
        <f>'[7]Web HR data'!H26*100</f>
        <v>94.906166219839136</v>
      </c>
      <c r="L29" s="267"/>
      <c r="M29" s="267"/>
      <c r="N29" s="267"/>
      <c r="O29" s="267"/>
      <c r="P29" s="267"/>
      <c r="Q29" s="267"/>
      <c r="R29" s="267"/>
      <c r="S29" s="267"/>
      <c r="T29" s="267"/>
    </row>
    <row r="30" spans="3:20" s="268" customFormat="1" x14ac:dyDescent="0.35">
      <c r="C30" s="285" t="s">
        <v>423</v>
      </c>
      <c r="D30" s="286" t="s">
        <v>98</v>
      </c>
      <c r="E30" s="287"/>
      <c r="F30" s="287"/>
      <c r="G30" s="288">
        <v>6.746987951807229E-2</v>
      </c>
      <c r="H30" s="305">
        <v>6.0975609756097562</v>
      </c>
      <c r="I30" s="305">
        <v>5.6555269922879177</v>
      </c>
      <c r="J30" s="305">
        <v>4.774535809018567</v>
      </c>
      <c r="K30" s="305">
        <f>'[7]Web HR data'!H27*100</f>
        <v>5.0938337801608577</v>
      </c>
      <c r="L30" s="267"/>
      <c r="M30" s="267"/>
      <c r="N30" s="267"/>
      <c r="O30" s="267"/>
      <c r="P30" s="267"/>
      <c r="Q30" s="267"/>
      <c r="R30" s="267"/>
      <c r="S30" s="267"/>
      <c r="T30" s="267"/>
    </row>
    <row r="31" spans="3:20" s="268" customFormat="1" x14ac:dyDescent="0.35">
      <c r="C31" s="301" t="s">
        <v>431</v>
      </c>
      <c r="D31" s="302"/>
      <c r="E31" s="303"/>
      <c r="F31" s="303"/>
      <c r="G31" s="304"/>
      <c r="H31" s="304"/>
      <c r="I31" s="304"/>
      <c r="J31" s="304"/>
      <c r="K31" s="304"/>
      <c r="L31" s="267"/>
      <c r="M31" s="267"/>
      <c r="N31" s="267"/>
      <c r="O31" s="267"/>
      <c r="P31" s="267"/>
      <c r="Q31" s="267"/>
      <c r="R31" s="267"/>
      <c r="S31" s="267"/>
      <c r="T31" s="267"/>
    </row>
    <row r="32" spans="3:20" s="268" customFormat="1" x14ac:dyDescent="0.35">
      <c r="C32" s="306" t="s">
        <v>432</v>
      </c>
      <c r="D32" s="282" t="s">
        <v>420</v>
      </c>
      <c r="E32" s="283"/>
      <c r="F32" s="283"/>
      <c r="G32" s="284">
        <v>22367</v>
      </c>
      <c r="H32" s="284">
        <v>22225</v>
      </c>
      <c r="I32" s="284">
        <v>21426</v>
      </c>
      <c r="J32" s="284">
        <v>21242</v>
      </c>
      <c r="K32" s="284">
        <f>'[7]Web HR data'!H29</f>
        <v>21031</v>
      </c>
      <c r="L32" s="267"/>
      <c r="M32" s="267"/>
      <c r="N32" s="267"/>
      <c r="O32" s="267"/>
      <c r="P32" s="267"/>
      <c r="Q32" s="267"/>
      <c r="R32" s="267"/>
      <c r="S32" s="267"/>
      <c r="T32" s="267"/>
    </row>
    <row r="33" spans="3:20" s="268" customFormat="1" x14ac:dyDescent="0.35">
      <c r="C33" s="285" t="s">
        <v>422</v>
      </c>
      <c r="D33" s="286" t="s">
        <v>98</v>
      </c>
      <c r="E33" s="287"/>
      <c r="F33" s="287"/>
      <c r="G33" s="288">
        <v>0.77190512292862556</v>
      </c>
      <c r="H33" s="305">
        <v>77.587663709336724</v>
      </c>
      <c r="I33" s="305">
        <v>76.827219266311957</v>
      </c>
      <c r="J33" s="305">
        <v>76.362866020148758</v>
      </c>
      <c r="K33" s="305">
        <f>'[7]Web HR data'!H30*100</f>
        <v>75.864200465978797</v>
      </c>
      <c r="L33" s="267"/>
      <c r="M33" s="267"/>
      <c r="N33" s="267"/>
      <c r="O33" s="267"/>
      <c r="P33" s="267"/>
      <c r="Q33" s="267"/>
      <c r="R33" s="267"/>
      <c r="S33" s="267"/>
      <c r="T33" s="267"/>
    </row>
    <row r="34" spans="3:20" s="268" customFormat="1" x14ac:dyDescent="0.35">
      <c r="C34" s="285" t="s">
        <v>423</v>
      </c>
      <c r="D34" s="286" t="s">
        <v>98</v>
      </c>
      <c r="E34" s="287"/>
      <c r="F34" s="287"/>
      <c r="G34" s="288">
        <v>0.22809487707137441</v>
      </c>
      <c r="H34" s="305">
        <v>22.412336290663287</v>
      </c>
      <c r="I34" s="305">
        <v>23.172780733688043</v>
      </c>
      <c r="J34" s="305">
        <v>23.637133979851239</v>
      </c>
      <c r="K34" s="305">
        <f>'[7]Web HR data'!H31*100</f>
        <v>24.135799534021206</v>
      </c>
      <c r="L34" s="267"/>
      <c r="M34" s="267"/>
      <c r="N34" s="267"/>
      <c r="O34" s="267"/>
      <c r="P34" s="267"/>
      <c r="Q34" s="267"/>
      <c r="R34" s="267"/>
      <c r="S34" s="267"/>
      <c r="T34" s="267"/>
    </row>
    <row r="35" spans="3:20" s="268" customFormat="1" x14ac:dyDescent="0.35">
      <c r="C35" s="306" t="s">
        <v>433</v>
      </c>
      <c r="D35" s="282" t="s">
        <v>420</v>
      </c>
      <c r="E35" s="283"/>
      <c r="F35" s="283"/>
      <c r="G35" s="284">
        <v>1921</v>
      </c>
      <c r="H35" s="284">
        <v>1995</v>
      </c>
      <c r="I35" s="284">
        <v>1733</v>
      </c>
      <c r="J35" s="284">
        <v>1249</v>
      </c>
      <c r="K35" s="284">
        <f>'[7]Web HR data'!H32</f>
        <v>1414</v>
      </c>
      <c r="L35" s="267"/>
      <c r="M35" s="267"/>
      <c r="N35" s="267"/>
      <c r="O35" s="267"/>
      <c r="P35" s="267"/>
      <c r="Q35" s="267"/>
      <c r="R35" s="267"/>
      <c r="S35" s="267"/>
      <c r="T35" s="267"/>
    </row>
    <row r="36" spans="3:20" s="268" customFormat="1" x14ac:dyDescent="0.35">
      <c r="C36" s="285" t="s">
        <v>422</v>
      </c>
      <c r="D36" s="286" t="s">
        <v>98</v>
      </c>
      <c r="E36" s="287"/>
      <c r="F36" s="287"/>
      <c r="G36" s="288">
        <v>0.648620510150963</v>
      </c>
      <c r="H36" s="305">
        <v>64.661654135338338</v>
      </c>
      <c r="I36" s="305">
        <v>58.626658972879397</v>
      </c>
      <c r="J36" s="305">
        <v>54.523618895116087</v>
      </c>
      <c r="K36" s="305">
        <f>'[7]Web HR data'!H33*100</f>
        <v>53.323903818953319</v>
      </c>
      <c r="L36" s="267"/>
      <c r="M36" s="267"/>
      <c r="N36" s="267"/>
      <c r="O36" s="267"/>
      <c r="P36" s="267"/>
      <c r="Q36" s="267"/>
      <c r="R36" s="267"/>
      <c r="S36" s="267"/>
      <c r="T36" s="267"/>
    </row>
    <row r="37" spans="3:20" s="268" customFormat="1" x14ac:dyDescent="0.35">
      <c r="C37" s="285" t="s">
        <v>423</v>
      </c>
      <c r="D37" s="286" t="s">
        <v>98</v>
      </c>
      <c r="E37" s="287"/>
      <c r="F37" s="287"/>
      <c r="G37" s="288">
        <v>0.35137948984903694</v>
      </c>
      <c r="H37" s="305">
        <v>35.338345864661655</v>
      </c>
      <c r="I37" s="305">
        <v>41.373341027120603</v>
      </c>
      <c r="J37" s="305">
        <v>45.476381104883906</v>
      </c>
      <c r="K37" s="305">
        <f>'[7]Web HR data'!H34*100</f>
        <v>46.676096181046681</v>
      </c>
      <c r="L37" s="267"/>
      <c r="M37" s="267"/>
      <c r="N37" s="267"/>
      <c r="O37" s="267"/>
      <c r="P37" s="267"/>
      <c r="Q37" s="267"/>
      <c r="R37" s="267"/>
      <c r="S37" s="267"/>
      <c r="T37" s="267"/>
    </row>
    <row r="38" spans="3:20" s="268" customFormat="1" x14ac:dyDescent="0.35">
      <c r="C38" s="301" t="s">
        <v>434</v>
      </c>
      <c r="D38" s="302"/>
      <c r="E38" s="303"/>
      <c r="F38" s="303"/>
      <c r="G38" s="304"/>
      <c r="H38" s="304"/>
      <c r="I38" s="304"/>
      <c r="J38" s="304"/>
      <c r="K38" s="304"/>
      <c r="L38" s="267"/>
      <c r="M38" s="267"/>
      <c r="N38" s="267"/>
      <c r="O38" s="267"/>
      <c r="P38" s="267"/>
      <c r="Q38" s="267"/>
      <c r="R38" s="267"/>
      <c r="S38" s="267"/>
      <c r="T38" s="267"/>
    </row>
    <row r="39" spans="3:20" s="268" customFormat="1" x14ac:dyDescent="0.35">
      <c r="C39" s="307" t="s">
        <v>112</v>
      </c>
      <c r="D39" s="286" t="s">
        <v>420</v>
      </c>
      <c r="E39" s="287"/>
      <c r="F39" s="287"/>
      <c r="G39" s="300"/>
      <c r="H39" s="300"/>
      <c r="I39" s="300"/>
      <c r="J39" s="308">
        <v>8474</v>
      </c>
      <c r="K39" s="308">
        <v>8346</v>
      </c>
      <c r="L39" s="267"/>
      <c r="M39" s="267"/>
      <c r="N39" s="267"/>
      <c r="O39" s="267"/>
      <c r="P39" s="267"/>
      <c r="Q39" s="267"/>
      <c r="R39" s="267"/>
      <c r="S39" s="267"/>
      <c r="T39" s="267"/>
    </row>
    <row r="40" spans="3:20" s="268" customFormat="1" x14ac:dyDescent="0.35">
      <c r="C40" s="309" t="s">
        <v>435</v>
      </c>
      <c r="D40" s="286" t="s">
        <v>420</v>
      </c>
      <c r="E40" s="287"/>
      <c r="F40" s="287"/>
      <c r="G40" s="300"/>
      <c r="H40" s="300"/>
      <c r="I40" s="300"/>
      <c r="J40" s="310">
        <v>7893</v>
      </c>
      <c r="K40" s="310">
        <v>7654</v>
      </c>
      <c r="L40" s="267"/>
      <c r="M40" s="267"/>
      <c r="N40" s="267"/>
      <c r="O40" s="267"/>
      <c r="P40" s="267"/>
      <c r="Q40" s="267"/>
      <c r="R40" s="267"/>
      <c r="S40" s="267"/>
      <c r="T40" s="267"/>
    </row>
    <row r="41" spans="3:20" s="268" customFormat="1" x14ac:dyDescent="0.35">
      <c r="C41" s="309" t="s">
        <v>436</v>
      </c>
      <c r="D41" s="286" t="s">
        <v>420</v>
      </c>
      <c r="E41" s="287"/>
      <c r="F41" s="287"/>
      <c r="G41" s="300"/>
      <c r="H41" s="300"/>
      <c r="I41" s="300"/>
      <c r="J41" s="310">
        <v>581</v>
      </c>
      <c r="K41" s="310">
        <v>692</v>
      </c>
      <c r="L41" s="267"/>
      <c r="M41" s="267"/>
      <c r="N41" s="267"/>
      <c r="O41" s="267"/>
      <c r="P41" s="267"/>
      <c r="Q41" s="267"/>
      <c r="R41" s="267"/>
      <c r="S41" s="267"/>
      <c r="T41" s="267"/>
    </row>
    <row r="42" spans="3:20" s="268" customFormat="1" x14ac:dyDescent="0.35">
      <c r="C42" s="307" t="s">
        <v>108</v>
      </c>
      <c r="D42" s="286" t="s">
        <v>420</v>
      </c>
      <c r="E42" s="287"/>
      <c r="F42" s="287"/>
      <c r="G42" s="300"/>
      <c r="H42" s="300"/>
      <c r="I42" s="300"/>
      <c r="J42" s="308">
        <v>8881</v>
      </c>
      <c r="K42" s="308">
        <v>9034</v>
      </c>
      <c r="L42" s="267"/>
      <c r="M42" s="267"/>
      <c r="N42" s="267"/>
      <c r="O42" s="267"/>
      <c r="P42" s="267"/>
      <c r="Q42" s="267"/>
      <c r="R42" s="267"/>
      <c r="S42" s="267"/>
      <c r="T42" s="267"/>
    </row>
    <row r="43" spans="3:20" s="268" customFormat="1" x14ac:dyDescent="0.35">
      <c r="C43" s="309" t="s">
        <v>435</v>
      </c>
      <c r="D43" s="286" t="s">
        <v>420</v>
      </c>
      <c r="E43" s="287"/>
      <c r="F43" s="287"/>
      <c r="G43" s="300"/>
      <c r="H43" s="300"/>
      <c r="I43" s="300"/>
      <c r="J43" s="310">
        <v>8648</v>
      </c>
      <c r="K43" s="310">
        <v>8754</v>
      </c>
      <c r="L43" s="267"/>
      <c r="M43" s="267"/>
      <c r="N43" s="267"/>
      <c r="O43" s="267"/>
      <c r="P43" s="267"/>
      <c r="Q43" s="267"/>
      <c r="R43" s="267"/>
      <c r="S43" s="267"/>
      <c r="T43" s="267"/>
    </row>
    <row r="44" spans="3:20" s="268" customFormat="1" x14ac:dyDescent="0.35">
      <c r="C44" s="309" t="s">
        <v>436</v>
      </c>
      <c r="D44" s="286" t="s">
        <v>420</v>
      </c>
      <c r="E44" s="287"/>
      <c r="F44" s="287"/>
      <c r="G44" s="300"/>
      <c r="H44" s="300"/>
      <c r="I44" s="300"/>
      <c r="J44" s="310">
        <v>233</v>
      </c>
      <c r="K44" s="310">
        <v>280</v>
      </c>
      <c r="L44" s="267"/>
      <c r="M44" s="267"/>
      <c r="N44" s="267"/>
      <c r="O44" s="267"/>
      <c r="P44" s="267"/>
      <c r="Q44" s="267"/>
      <c r="R44" s="267"/>
      <c r="S44" s="267"/>
      <c r="T44" s="267"/>
    </row>
    <row r="45" spans="3:20" s="268" customFormat="1" x14ac:dyDescent="0.35">
      <c r="C45" s="307" t="s">
        <v>110</v>
      </c>
      <c r="D45" s="286" t="s">
        <v>420</v>
      </c>
      <c r="E45" s="287"/>
      <c r="F45" s="287"/>
      <c r="G45" s="300"/>
      <c r="H45" s="300"/>
      <c r="I45" s="300"/>
      <c r="J45" s="308">
        <v>3076</v>
      </c>
      <c r="K45" s="308">
        <v>3035</v>
      </c>
      <c r="L45" s="267"/>
      <c r="M45" s="267"/>
      <c r="N45" s="267"/>
      <c r="O45" s="267"/>
      <c r="P45" s="267"/>
      <c r="Q45" s="267"/>
      <c r="R45" s="267"/>
      <c r="S45" s="267"/>
      <c r="T45" s="267"/>
    </row>
    <row r="46" spans="3:20" s="268" customFormat="1" x14ac:dyDescent="0.35">
      <c r="C46" s="309" t="s">
        <v>435</v>
      </c>
      <c r="D46" s="286" t="s">
        <v>420</v>
      </c>
      <c r="E46" s="287"/>
      <c r="F46" s="287"/>
      <c r="G46" s="300"/>
      <c r="H46" s="300"/>
      <c r="I46" s="300"/>
      <c r="J46" s="310">
        <v>2911</v>
      </c>
      <c r="K46" s="310">
        <v>2838</v>
      </c>
      <c r="L46" s="267"/>
      <c r="M46" s="267"/>
      <c r="N46" s="267"/>
      <c r="O46" s="267"/>
      <c r="P46" s="267"/>
      <c r="Q46" s="267"/>
      <c r="R46" s="267"/>
      <c r="S46" s="267"/>
      <c r="T46" s="267"/>
    </row>
    <row r="47" spans="3:20" s="268" customFormat="1" x14ac:dyDescent="0.35">
      <c r="C47" s="309" t="s">
        <v>436</v>
      </c>
      <c r="D47" s="286" t="s">
        <v>420</v>
      </c>
      <c r="E47" s="287"/>
      <c r="F47" s="287"/>
      <c r="G47" s="300"/>
      <c r="H47" s="300"/>
      <c r="I47" s="300"/>
      <c r="J47" s="310">
        <v>165</v>
      </c>
      <c r="K47" s="310">
        <v>197</v>
      </c>
      <c r="L47" s="267"/>
      <c r="M47" s="267"/>
      <c r="N47" s="267"/>
      <c r="O47" s="267"/>
      <c r="P47" s="267"/>
      <c r="Q47" s="267"/>
      <c r="R47" s="267"/>
      <c r="S47" s="267"/>
      <c r="T47" s="267"/>
    </row>
    <row r="48" spans="3:20" s="268" customFormat="1" x14ac:dyDescent="0.35">
      <c r="C48" s="307" t="s">
        <v>430</v>
      </c>
      <c r="D48" s="286" t="s">
        <v>420</v>
      </c>
      <c r="E48" s="287"/>
      <c r="F48" s="287"/>
      <c r="G48" s="300"/>
      <c r="H48" s="300"/>
      <c r="I48" s="300"/>
      <c r="J48" s="308">
        <v>377</v>
      </c>
      <c r="K48" s="308">
        <v>373</v>
      </c>
      <c r="L48" s="267"/>
      <c r="M48" s="267"/>
      <c r="N48" s="267"/>
      <c r="O48" s="267"/>
      <c r="P48" s="267"/>
      <c r="Q48" s="267"/>
      <c r="R48" s="267"/>
      <c r="S48" s="267"/>
      <c r="T48" s="267"/>
    </row>
    <row r="49" spans="3:20" s="268" customFormat="1" x14ac:dyDescent="0.35">
      <c r="C49" s="309" t="s">
        <v>435</v>
      </c>
      <c r="D49" s="286" t="s">
        <v>420</v>
      </c>
      <c r="E49" s="287"/>
      <c r="F49" s="287"/>
      <c r="G49" s="300"/>
      <c r="H49" s="300"/>
      <c r="I49" s="300"/>
      <c r="J49" s="310">
        <v>370</v>
      </c>
      <c r="K49" s="310">
        <v>355</v>
      </c>
      <c r="L49" s="267"/>
      <c r="M49" s="267"/>
      <c r="N49" s="267"/>
      <c r="O49" s="267"/>
      <c r="P49" s="267"/>
      <c r="Q49" s="267"/>
      <c r="R49" s="267"/>
      <c r="S49" s="267"/>
      <c r="T49" s="267"/>
    </row>
    <row r="50" spans="3:20" s="268" customFormat="1" x14ac:dyDescent="0.35">
      <c r="C50" s="309" t="s">
        <v>436</v>
      </c>
      <c r="D50" s="286" t="s">
        <v>420</v>
      </c>
      <c r="E50" s="287"/>
      <c r="F50" s="287"/>
      <c r="G50" s="300"/>
      <c r="H50" s="300"/>
      <c r="I50" s="300"/>
      <c r="J50" s="310">
        <v>7</v>
      </c>
      <c r="K50" s="310">
        <v>18</v>
      </c>
      <c r="L50" s="267"/>
      <c r="M50" s="267"/>
      <c r="N50" s="267"/>
      <c r="O50" s="267"/>
      <c r="P50" s="267"/>
      <c r="Q50" s="267"/>
      <c r="R50" s="267"/>
      <c r="S50" s="267"/>
      <c r="T50" s="267"/>
    </row>
    <row r="51" spans="3:20" s="268" customFormat="1" x14ac:dyDescent="0.35">
      <c r="C51" s="307" t="s">
        <v>437</v>
      </c>
      <c r="D51" s="286" t="s">
        <v>420</v>
      </c>
      <c r="E51" s="287"/>
      <c r="F51" s="287"/>
      <c r="G51" s="300"/>
      <c r="H51" s="300"/>
      <c r="I51" s="300"/>
      <c r="J51" s="308">
        <v>1683</v>
      </c>
      <c r="K51" s="308">
        <v>1657</v>
      </c>
      <c r="L51" s="267"/>
      <c r="M51" s="267"/>
      <c r="N51" s="267"/>
      <c r="O51" s="267"/>
      <c r="P51" s="267"/>
      <c r="Q51" s="267"/>
      <c r="R51" s="267"/>
      <c r="S51" s="267"/>
      <c r="T51" s="267"/>
    </row>
    <row r="52" spans="3:20" s="268" customFormat="1" x14ac:dyDescent="0.35">
      <c r="C52" s="309" t="s">
        <v>435</v>
      </c>
      <c r="D52" s="286" t="s">
        <v>420</v>
      </c>
      <c r="E52" s="287"/>
      <c r="F52" s="287"/>
      <c r="G52" s="300"/>
      <c r="H52" s="300"/>
      <c r="I52" s="300"/>
      <c r="J52" s="310">
        <v>1420</v>
      </c>
      <c r="K52" s="310">
        <v>1430</v>
      </c>
      <c r="L52" s="267"/>
      <c r="M52" s="267"/>
      <c r="N52" s="267"/>
      <c r="O52" s="267"/>
      <c r="P52" s="267"/>
      <c r="Q52" s="267"/>
      <c r="R52" s="267"/>
      <c r="S52" s="267"/>
      <c r="T52" s="267"/>
    </row>
    <row r="53" spans="3:20" s="268" customFormat="1" x14ac:dyDescent="0.35">
      <c r="C53" s="309" t="s">
        <v>436</v>
      </c>
      <c r="D53" s="286" t="s">
        <v>420</v>
      </c>
      <c r="E53" s="287"/>
      <c r="F53" s="287"/>
      <c r="G53" s="300"/>
      <c r="H53" s="300"/>
      <c r="I53" s="300"/>
      <c r="J53" s="310">
        <v>263</v>
      </c>
      <c r="K53" s="310">
        <v>227</v>
      </c>
      <c r="L53" s="267"/>
      <c r="M53" s="267"/>
      <c r="N53" s="267"/>
      <c r="O53" s="267"/>
      <c r="P53" s="267"/>
      <c r="Q53" s="267"/>
      <c r="R53" s="267"/>
      <c r="S53" s="267"/>
      <c r="T53" s="267"/>
    </row>
    <row r="54" spans="3:20" s="268" customFormat="1" x14ac:dyDescent="0.35">
      <c r="C54" s="311" t="s">
        <v>438</v>
      </c>
      <c r="D54" s="286" t="s">
        <v>420</v>
      </c>
      <c r="E54" s="287"/>
      <c r="F54" s="287"/>
      <c r="G54" s="300"/>
      <c r="H54" s="300"/>
      <c r="I54" s="300"/>
      <c r="J54" s="308">
        <v>22491</v>
      </c>
      <c r="K54" s="308">
        <v>22445</v>
      </c>
      <c r="L54" s="267"/>
      <c r="M54" s="267"/>
      <c r="N54" s="267"/>
      <c r="O54" s="267"/>
      <c r="P54" s="267"/>
      <c r="Q54" s="267"/>
      <c r="R54" s="267"/>
      <c r="S54" s="267"/>
      <c r="T54" s="267"/>
    </row>
    <row r="55" spans="3:20" s="268" customFormat="1" x14ac:dyDescent="0.35">
      <c r="C55" s="309" t="s">
        <v>435</v>
      </c>
      <c r="D55" s="286" t="s">
        <v>420</v>
      </c>
      <c r="E55" s="287"/>
      <c r="F55" s="287"/>
      <c r="G55" s="300"/>
      <c r="H55" s="300"/>
      <c r="I55" s="300"/>
      <c r="J55" s="310">
        <v>21242</v>
      </c>
      <c r="K55" s="310">
        <v>21031</v>
      </c>
      <c r="L55" s="267"/>
      <c r="M55" s="267"/>
      <c r="N55" s="267"/>
      <c r="O55" s="267"/>
      <c r="P55" s="267"/>
      <c r="Q55" s="267"/>
      <c r="R55" s="267"/>
      <c r="S55" s="267"/>
      <c r="T55" s="267"/>
    </row>
    <row r="56" spans="3:20" x14ac:dyDescent="0.35">
      <c r="C56" s="309" t="s">
        <v>436</v>
      </c>
      <c r="D56" s="286" t="s">
        <v>420</v>
      </c>
      <c r="G56" s="300"/>
      <c r="H56" s="300"/>
      <c r="I56" s="300"/>
      <c r="J56" s="310">
        <v>1249</v>
      </c>
      <c r="K56" s="310">
        <v>1414</v>
      </c>
    </row>
    <row r="57" spans="3:20" x14ac:dyDescent="0.35">
      <c r="C57" s="301" t="s">
        <v>439</v>
      </c>
      <c r="D57" s="302"/>
      <c r="E57" s="303"/>
      <c r="F57" s="303"/>
      <c r="G57" s="304"/>
      <c r="H57" s="304"/>
      <c r="I57" s="304"/>
      <c r="J57" s="304"/>
      <c r="K57" s="304"/>
    </row>
    <row r="58" spans="3:20" x14ac:dyDescent="0.35">
      <c r="C58" s="307" t="s">
        <v>112</v>
      </c>
      <c r="D58" s="286" t="s">
        <v>420</v>
      </c>
      <c r="E58" s="293"/>
      <c r="F58" s="293"/>
      <c r="G58" s="300"/>
      <c r="H58" s="300"/>
      <c r="I58" s="300"/>
      <c r="J58" s="308">
        <v>8474</v>
      </c>
      <c r="K58" s="308">
        <v>8346</v>
      </c>
    </row>
    <row r="59" spans="3:20" x14ac:dyDescent="0.35">
      <c r="C59" s="309" t="s">
        <v>435</v>
      </c>
      <c r="D59" s="286" t="s">
        <v>420</v>
      </c>
      <c r="E59" s="293"/>
      <c r="F59" s="293"/>
      <c r="G59" s="300"/>
      <c r="H59" s="300"/>
      <c r="I59" s="300"/>
      <c r="J59" s="310">
        <v>7893</v>
      </c>
      <c r="K59" s="310">
        <v>7654</v>
      </c>
    </row>
    <row r="60" spans="3:20" x14ac:dyDescent="0.35">
      <c r="C60" s="309" t="s">
        <v>440</v>
      </c>
      <c r="D60" s="286" t="s">
        <v>98</v>
      </c>
      <c r="E60" s="293"/>
      <c r="F60" s="293"/>
      <c r="G60" s="300"/>
      <c r="H60" s="300"/>
      <c r="I60" s="300"/>
      <c r="J60" s="313">
        <v>0.74</v>
      </c>
      <c r="K60" s="313">
        <v>0.72667886072641752</v>
      </c>
    </row>
    <row r="61" spans="3:20" x14ac:dyDescent="0.35">
      <c r="C61" s="314" t="s">
        <v>441</v>
      </c>
      <c r="D61" s="286" t="s">
        <v>98</v>
      </c>
      <c r="E61" s="293"/>
      <c r="F61" s="293"/>
      <c r="G61" s="300"/>
      <c r="H61" s="300"/>
      <c r="I61" s="300"/>
      <c r="J61" s="313">
        <v>0.26</v>
      </c>
      <c r="K61" s="313">
        <v>0.27332113927358243</v>
      </c>
    </row>
    <row r="62" spans="3:20" x14ac:dyDescent="0.35">
      <c r="C62" s="309" t="s">
        <v>436</v>
      </c>
      <c r="D62" s="286" t="s">
        <v>420</v>
      </c>
      <c r="E62" s="293"/>
      <c r="F62" s="293"/>
      <c r="G62" s="300"/>
      <c r="H62" s="300"/>
      <c r="I62" s="300"/>
      <c r="J62" s="310">
        <v>581</v>
      </c>
      <c r="K62" s="310">
        <v>692</v>
      </c>
    </row>
    <row r="63" spans="3:20" x14ac:dyDescent="0.35">
      <c r="C63" s="309" t="s">
        <v>440</v>
      </c>
      <c r="D63" s="286" t="s">
        <v>98</v>
      </c>
      <c r="E63" s="293"/>
      <c r="F63" s="293"/>
      <c r="G63" s="300"/>
      <c r="H63" s="300"/>
      <c r="I63" s="300"/>
      <c r="J63" s="313">
        <v>0.44900000000000001</v>
      </c>
      <c r="K63" s="313">
        <v>0.43641618497109824</v>
      </c>
    </row>
    <row r="64" spans="3:20" x14ac:dyDescent="0.35">
      <c r="C64" s="314" t="s">
        <v>441</v>
      </c>
      <c r="D64" s="286" t="s">
        <v>98</v>
      </c>
      <c r="E64" s="293"/>
      <c r="F64" s="293"/>
      <c r="G64" s="300"/>
      <c r="H64" s="300"/>
      <c r="I64" s="300"/>
      <c r="J64" s="313">
        <v>0.55100000000000005</v>
      </c>
      <c r="K64" s="313">
        <v>0.56358381502890176</v>
      </c>
    </row>
    <row r="65" spans="3:11" x14ac:dyDescent="0.35">
      <c r="C65" s="307" t="s">
        <v>108</v>
      </c>
      <c r="D65" s="286" t="s">
        <v>420</v>
      </c>
      <c r="E65" s="293"/>
      <c r="F65" s="293"/>
      <c r="G65" s="300"/>
      <c r="H65" s="300"/>
      <c r="I65" s="300"/>
      <c r="J65" s="308">
        <v>8881</v>
      </c>
      <c r="K65" s="308">
        <v>9034</v>
      </c>
    </row>
    <row r="66" spans="3:11" x14ac:dyDescent="0.35">
      <c r="C66" s="309" t="s">
        <v>435</v>
      </c>
      <c r="D66" s="286" t="s">
        <v>420</v>
      </c>
      <c r="E66" s="293"/>
      <c r="F66" s="293"/>
      <c r="G66" s="300"/>
      <c r="H66" s="300"/>
      <c r="I66" s="300"/>
      <c r="J66" s="310">
        <v>8648</v>
      </c>
      <c r="K66" s="310">
        <v>8754</v>
      </c>
    </row>
    <row r="67" spans="3:11" x14ac:dyDescent="0.35">
      <c r="C67" s="309" t="s">
        <v>440</v>
      </c>
      <c r="D67" s="286" t="s">
        <v>98</v>
      </c>
      <c r="E67" s="293"/>
      <c r="F67" s="293"/>
      <c r="G67" s="300"/>
      <c r="H67" s="300"/>
      <c r="I67" s="300"/>
      <c r="J67" s="313">
        <v>0.78</v>
      </c>
      <c r="K67" s="313">
        <v>0.78124286040667124</v>
      </c>
    </row>
    <row r="68" spans="3:11" x14ac:dyDescent="0.35">
      <c r="C68" s="314" t="s">
        <v>441</v>
      </c>
      <c r="D68" s="286" t="s">
        <v>98</v>
      </c>
      <c r="E68" s="293"/>
      <c r="F68" s="293"/>
      <c r="G68" s="300"/>
      <c r="H68" s="300"/>
      <c r="I68" s="300"/>
      <c r="J68" s="313">
        <v>0.22</v>
      </c>
      <c r="K68" s="313">
        <v>0.21875713959332876</v>
      </c>
    </row>
    <row r="69" spans="3:11" x14ac:dyDescent="0.35">
      <c r="C69" s="309" t="s">
        <v>436</v>
      </c>
      <c r="D69" s="286" t="s">
        <v>420</v>
      </c>
      <c r="E69" s="293"/>
      <c r="F69" s="293"/>
      <c r="G69" s="300"/>
      <c r="H69" s="300"/>
      <c r="I69" s="300"/>
      <c r="J69" s="310">
        <v>233</v>
      </c>
      <c r="K69" s="310">
        <v>280</v>
      </c>
    </row>
    <row r="70" spans="3:11" x14ac:dyDescent="0.35">
      <c r="C70" s="309" t="s">
        <v>440</v>
      </c>
      <c r="D70" s="286" t="s">
        <v>98</v>
      </c>
      <c r="E70" s="293"/>
      <c r="F70" s="293"/>
      <c r="G70" s="300"/>
      <c r="H70" s="300"/>
      <c r="I70" s="300"/>
      <c r="J70" s="313">
        <v>0.63100000000000001</v>
      </c>
      <c r="K70" s="313">
        <v>0.61071428571428577</v>
      </c>
    </row>
    <row r="71" spans="3:11" x14ac:dyDescent="0.35">
      <c r="C71" s="314" t="s">
        <v>441</v>
      </c>
      <c r="D71" s="286" t="s">
        <v>98</v>
      </c>
      <c r="E71" s="293"/>
      <c r="F71" s="293"/>
      <c r="G71" s="300"/>
      <c r="H71" s="300"/>
      <c r="I71" s="300"/>
      <c r="J71" s="313">
        <v>0.36899999999999999</v>
      </c>
      <c r="K71" s="313">
        <v>0.38928571428571429</v>
      </c>
    </row>
    <row r="72" spans="3:11" x14ac:dyDescent="0.35">
      <c r="C72" s="307" t="s">
        <v>110</v>
      </c>
      <c r="D72" s="286" t="s">
        <v>420</v>
      </c>
      <c r="E72" s="293"/>
      <c r="F72" s="293"/>
      <c r="G72" s="300"/>
      <c r="H72" s="300"/>
      <c r="I72" s="300"/>
      <c r="J72" s="308">
        <v>3076</v>
      </c>
      <c r="K72" s="308">
        <v>3035</v>
      </c>
    </row>
    <row r="73" spans="3:11" x14ac:dyDescent="0.35">
      <c r="C73" s="309" t="s">
        <v>435</v>
      </c>
      <c r="D73" s="286" t="s">
        <v>420</v>
      </c>
      <c r="E73" s="293"/>
      <c r="F73" s="293"/>
      <c r="G73" s="300"/>
      <c r="H73" s="300"/>
      <c r="I73" s="300"/>
      <c r="J73" s="310">
        <v>2911</v>
      </c>
      <c r="K73" s="310">
        <v>2838</v>
      </c>
    </row>
    <row r="74" spans="3:11" x14ac:dyDescent="0.35">
      <c r="C74" s="309" t="s">
        <v>440</v>
      </c>
      <c r="D74" s="286" t="s">
        <v>98</v>
      </c>
      <c r="E74" s="293"/>
      <c r="F74" s="293"/>
      <c r="G74" s="300"/>
      <c r="H74" s="300"/>
      <c r="I74" s="300"/>
      <c r="J74" s="313">
        <v>0.78100000000000003</v>
      </c>
      <c r="K74" s="313">
        <v>0.78259337561663145</v>
      </c>
    </row>
    <row r="75" spans="3:11" x14ac:dyDescent="0.35">
      <c r="C75" s="314" t="s">
        <v>441</v>
      </c>
      <c r="D75" s="286" t="s">
        <v>98</v>
      </c>
      <c r="E75" s="293"/>
      <c r="F75" s="293"/>
      <c r="G75" s="300"/>
      <c r="H75" s="300"/>
      <c r="I75" s="300"/>
      <c r="J75" s="313">
        <v>0.219</v>
      </c>
      <c r="K75" s="313">
        <v>0.21740662438336858</v>
      </c>
    </row>
    <row r="76" spans="3:11" x14ac:dyDescent="0.35">
      <c r="C76" s="309" t="s">
        <v>436</v>
      </c>
      <c r="D76" s="286" t="s">
        <v>420</v>
      </c>
      <c r="E76" s="293"/>
      <c r="F76" s="293"/>
      <c r="G76" s="300"/>
      <c r="H76" s="300"/>
      <c r="I76" s="300"/>
      <c r="J76" s="310">
        <v>165</v>
      </c>
      <c r="K76" s="310">
        <v>197</v>
      </c>
    </row>
    <row r="77" spans="3:11" x14ac:dyDescent="0.35">
      <c r="C77" s="309" t="s">
        <v>440</v>
      </c>
      <c r="D77" s="286" t="s">
        <v>98</v>
      </c>
      <c r="E77" s="293"/>
      <c r="F77" s="293"/>
      <c r="G77" s="300"/>
      <c r="H77" s="300"/>
      <c r="I77" s="300"/>
      <c r="J77" s="313">
        <v>0.67900000000000005</v>
      </c>
      <c r="K77" s="313">
        <v>0.63451776649746194</v>
      </c>
    </row>
    <row r="78" spans="3:11" x14ac:dyDescent="0.35">
      <c r="C78" s="314" t="s">
        <v>441</v>
      </c>
      <c r="D78" s="286" t="s">
        <v>98</v>
      </c>
      <c r="E78" s="293"/>
      <c r="F78" s="293"/>
      <c r="G78" s="300"/>
      <c r="H78" s="300"/>
      <c r="I78" s="300"/>
      <c r="J78" s="313">
        <v>0.32100000000000001</v>
      </c>
      <c r="K78" s="313">
        <v>0.36548223350253806</v>
      </c>
    </row>
    <row r="79" spans="3:11" x14ac:dyDescent="0.35">
      <c r="C79" s="307" t="s">
        <v>430</v>
      </c>
      <c r="D79" s="286" t="s">
        <v>420</v>
      </c>
      <c r="E79" s="293"/>
      <c r="F79" s="293"/>
      <c r="G79" s="300"/>
      <c r="H79" s="300"/>
      <c r="I79" s="300"/>
      <c r="J79" s="308">
        <v>377</v>
      </c>
      <c r="K79" s="308">
        <v>373</v>
      </c>
    </row>
    <row r="80" spans="3:11" x14ac:dyDescent="0.35">
      <c r="C80" s="309" t="s">
        <v>435</v>
      </c>
      <c r="D80" s="286" t="s">
        <v>420</v>
      </c>
      <c r="E80" s="293"/>
      <c r="F80" s="293"/>
      <c r="G80" s="300"/>
      <c r="H80" s="300"/>
      <c r="I80" s="300"/>
      <c r="J80" s="310">
        <v>370</v>
      </c>
      <c r="K80" s="310">
        <v>355</v>
      </c>
    </row>
    <row r="81" spans="3:11" x14ac:dyDescent="0.35">
      <c r="C81" s="309" t="s">
        <v>440</v>
      </c>
      <c r="D81" s="286" t="s">
        <v>98</v>
      </c>
      <c r="E81" s="293"/>
      <c r="F81" s="293"/>
      <c r="G81" s="300"/>
      <c r="H81" s="300"/>
      <c r="I81" s="300"/>
      <c r="J81" s="313">
        <v>0.95099999999999996</v>
      </c>
      <c r="K81" s="313">
        <v>0.94647887323943658</v>
      </c>
    </row>
    <row r="82" spans="3:11" x14ac:dyDescent="0.35">
      <c r="C82" s="314" t="s">
        <v>441</v>
      </c>
      <c r="D82" s="286" t="s">
        <v>98</v>
      </c>
      <c r="E82" s="293"/>
      <c r="F82" s="293"/>
      <c r="G82" s="300"/>
      <c r="H82" s="300"/>
      <c r="I82" s="300"/>
      <c r="J82" s="313">
        <v>4.9000000000000002E-2</v>
      </c>
      <c r="K82" s="313">
        <v>5.3521126760563378E-2</v>
      </c>
    </row>
    <row r="83" spans="3:11" x14ac:dyDescent="0.35">
      <c r="C83" s="309" t="s">
        <v>436</v>
      </c>
      <c r="D83" s="286" t="s">
        <v>420</v>
      </c>
      <c r="E83" s="293"/>
      <c r="F83" s="293"/>
      <c r="G83" s="300"/>
      <c r="H83" s="300"/>
      <c r="I83" s="300"/>
      <c r="J83" s="310">
        <v>7</v>
      </c>
      <c r="K83" s="310">
        <v>18</v>
      </c>
    </row>
    <row r="84" spans="3:11" x14ac:dyDescent="0.35">
      <c r="C84" s="309" t="s">
        <v>440</v>
      </c>
      <c r="D84" s="286" t="s">
        <v>98</v>
      </c>
      <c r="E84" s="293"/>
      <c r="F84" s="293"/>
      <c r="G84" s="300"/>
      <c r="H84" s="300"/>
      <c r="I84" s="300"/>
      <c r="J84" s="313">
        <v>1</v>
      </c>
      <c r="K84" s="313">
        <v>1</v>
      </c>
    </row>
    <row r="85" spans="3:11" x14ac:dyDescent="0.35">
      <c r="C85" s="314" t="s">
        <v>441</v>
      </c>
      <c r="D85" s="286" t="s">
        <v>98</v>
      </c>
      <c r="E85" s="293"/>
      <c r="F85" s="293"/>
      <c r="G85" s="300"/>
      <c r="H85" s="300"/>
      <c r="I85" s="300"/>
      <c r="J85" s="313">
        <v>0</v>
      </c>
      <c r="K85" s="313">
        <v>0</v>
      </c>
    </row>
    <row r="86" spans="3:11" x14ac:dyDescent="0.35">
      <c r="C86" s="307" t="s">
        <v>437</v>
      </c>
      <c r="D86" s="286" t="s">
        <v>420</v>
      </c>
      <c r="E86" s="293"/>
      <c r="F86" s="293"/>
      <c r="G86" s="300"/>
      <c r="H86" s="300"/>
      <c r="I86" s="300"/>
      <c r="J86" s="308">
        <v>1683</v>
      </c>
      <c r="K86" s="308">
        <v>1657</v>
      </c>
    </row>
    <row r="87" spans="3:11" x14ac:dyDescent="0.35">
      <c r="C87" s="309" t="s">
        <v>435</v>
      </c>
      <c r="D87" s="286" t="s">
        <v>420</v>
      </c>
      <c r="E87" s="293"/>
      <c r="F87" s="293"/>
      <c r="G87" s="300"/>
      <c r="H87" s="300"/>
      <c r="I87" s="300"/>
      <c r="J87" s="310">
        <v>1420</v>
      </c>
      <c r="K87" s="310">
        <v>1430</v>
      </c>
    </row>
    <row r="88" spans="3:11" x14ac:dyDescent="0.35">
      <c r="C88" s="309" t="s">
        <v>440</v>
      </c>
      <c r="D88" s="286" t="s">
        <v>98</v>
      </c>
      <c r="E88" s="293"/>
      <c r="F88" s="293"/>
      <c r="G88" s="300"/>
      <c r="H88" s="300"/>
      <c r="I88" s="300"/>
      <c r="J88" s="313">
        <v>0.71499999999999997</v>
      </c>
      <c r="K88" s="313">
        <v>0.69720279720279721</v>
      </c>
    </row>
    <row r="89" spans="3:11" x14ac:dyDescent="0.35">
      <c r="C89" s="314" t="s">
        <v>441</v>
      </c>
      <c r="D89" s="286" t="s">
        <v>98</v>
      </c>
      <c r="E89" s="293"/>
      <c r="F89" s="293"/>
      <c r="G89" s="300"/>
      <c r="H89" s="300"/>
      <c r="I89" s="300"/>
      <c r="J89" s="313">
        <v>0.28499999999999998</v>
      </c>
      <c r="K89" s="313">
        <v>0.30279720279720279</v>
      </c>
    </row>
    <row r="90" spans="3:11" x14ac:dyDescent="0.35">
      <c r="C90" s="309" t="s">
        <v>436</v>
      </c>
      <c r="D90" s="286" t="s">
        <v>420</v>
      </c>
      <c r="E90" s="293"/>
      <c r="F90" s="293"/>
      <c r="G90" s="300"/>
      <c r="H90" s="300"/>
      <c r="I90" s="300"/>
      <c r="J90" s="310">
        <v>263</v>
      </c>
      <c r="K90" s="310">
        <v>227</v>
      </c>
    </row>
    <row r="91" spans="3:11" x14ac:dyDescent="0.35">
      <c r="C91" s="309" t="s">
        <v>440</v>
      </c>
      <c r="D91" s="286" t="s">
        <v>98</v>
      </c>
      <c r="E91" s="293"/>
      <c r="F91" s="293"/>
      <c r="G91" s="300"/>
      <c r="H91" s="300"/>
      <c r="I91" s="300"/>
      <c r="J91" s="313">
        <v>0.58599999999999997</v>
      </c>
      <c r="K91" s="313">
        <v>0.60792951541850215</v>
      </c>
    </row>
    <row r="92" spans="3:11" x14ac:dyDescent="0.35">
      <c r="C92" s="314" t="s">
        <v>441</v>
      </c>
      <c r="D92" s="286" t="s">
        <v>98</v>
      </c>
      <c r="E92" s="293"/>
      <c r="F92" s="293"/>
      <c r="G92" s="300"/>
      <c r="H92" s="300"/>
      <c r="I92" s="300"/>
      <c r="J92" s="313">
        <v>0.41399999999999998</v>
      </c>
      <c r="K92" s="313">
        <v>0.39207048458149779</v>
      </c>
    </row>
    <row r="93" spans="3:11" x14ac:dyDescent="0.35">
      <c r="C93" s="301" t="s">
        <v>442</v>
      </c>
      <c r="D93" s="302"/>
      <c r="E93" s="303"/>
      <c r="F93" s="303"/>
      <c r="G93" s="304"/>
      <c r="H93" s="304"/>
      <c r="I93" s="304"/>
      <c r="J93" s="304"/>
      <c r="K93" s="304"/>
    </row>
    <row r="94" spans="3:11" x14ac:dyDescent="0.35">
      <c r="C94" s="307" t="s">
        <v>112</v>
      </c>
      <c r="D94" s="286" t="s">
        <v>420</v>
      </c>
      <c r="E94" s="293"/>
      <c r="F94" s="293"/>
      <c r="G94" s="300"/>
      <c r="H94" s="300"/>
      <c r="I94" s="300"/>
      <c r="J94" s="308">
        <v>8474</v>
      </c>
      <c r="K94" s="308">
        <v>8346</v>
      </c>
    </row>
    <row r="95" spans="3:11" x14ac:dyDescent="0.35">
      <c r="C95" s="309" t="s">
        <v>443</v>
      </c>
      <c r="D95" s="286" t="s">
        <v>420</v>
      </c>
      <c r="E95" s="293"/>
      <c r="F95" s="293"/>
      <c r="G95" s="300"/>
      <c r="H95" s="300"/>
      <c r="I95" s="300"/>
      <c r="J95" s="310">
        <v>8424</v>
      </c>
      <c r="K95" s="310">
        <v>8286</v>
      </c>
    </row>
    <row r="96" spans="3:11" x14ac:dyDescent="0.35">
      <c r="C96" s="309" t="s">
        <v>440</v>
      </c>
      <c r="D96" s="286" t="s">
        <v>98</v>
      </c>
      <c r="E96" s="293"/>
      <c r="F96" s="293"/>
      <c r="G96" s="300"/>
      <c r="H96" s="300"/>
      <c r="I96" s="300"/>
      <c r="J96" s="313">
        <v>0.72299999999999998</v>
      </c>
      <c r="K96" s="313">
        <v>0.70601013758146269</v>
      </c>
    </row>
    <row r="97" spans="3:11" x14ac:dyDescent="0.35">
      <c r="C97" s="314" t="s">
        <v>441</v>
      </c>
      <c r="D97" s="286" t="s">
        <v>98</v>
      </c>
      <c r="E97" s="293"/>
      <c r="F97" s="293"/>
      <c r="G97" s="300"/>
      <c r="H97" s="300"/>
      <c r="I97" s="300"/>
      <c r="J97" s="313">
        <v>0.27700000000000002</v>
      </c>
      <c r="K97" s="313">
        <v>0.29398986241853731</v>
      </c>
    </row>
    <row r="98" spans="3:11" x14ac:dyDescent="0.35">
      <c r="C98" s="309" t="s">
        <v>444</v>
      </c>
      <c r="D98" s="286" t="s">
        <v>420</v>
      </c>
      <c r="E98" s="293"/>
      <c r="F98" s="293"/>
      <c r="G98" s="300"/>
      <c r="H98" s="300"/>
      <c r="I98" s="300"/>
      <c r="J98" s="310">
        <v>50</v>
      </c>
      <c r="K98" s="310">
        <v>60</v>
      </c>
    </row>
    <row r="99" spans="3:11" x14ac:dyDescent="0.35">
      <c r="C99" s="309" t="s">
        <v>440</v>
      </c>
      <c r="D99" s="286" t="s">
        <v>98</v>
      </c>
      <c r="E99" s="293"/>
      <c r="F99" s="293"/>
      <c r="G99" s="300"/>
      <c r="H99" s="300"/>
      <c r="I99" s="300"/>
      <c r="J99" s="313">
        <v>0.8</v>
      </c>
      <c r="K99" s="313">
        <v>0.23333333333333334</v>
      </c>
    </row>
    <row r="100" spans="3:11" x14ac:dyDescent="0.35">
      <c r="C100" s="314" t="s">
        <v>441</v>
      </c>
      <c r="D100" s="286" t="s">
        <v>98</v>
      </c>
      <c r="E100" s="293"/>
      <c r="F100" s="293"/>
      <c r="G100" s="300"/>
      <c r="H100" s="300"/>
      <c r="I100" s="300"/>
      <c r="J100" s="313">
        <v>0.2</v>
      </c>
      <c r="K100" s="313">
        <v>0.76666666666666672</v>
      </c>
    </row>
    <row r="101" spans="3:11" x14ac:dyDescent="0.35">
      <c r="C101" s="307" t="s">
        <v>108</v>
      </c>
      <c r="D101" s="286" t="s">
        <v>420</v>
      </c>
      <c r="E101" s="293"/>
      <c r="F101" s="293"/>
      <c r="G101" s="300"/>
      <c r="H101" s="300"/>
      <c r="I101" s="300"/>
      <c r="J101" s="308">
        <v>8881</v>
      </c>
      <c r="K101" s="308">
        <v>9034</v>
      </c>
    </row>
    <row r="102" spans="3:11" x14ac:dyDescent="0.35">
      <c r="C102" s="309" t="s">
        <v>443</v>
      </c>
      <c r="D102" s="286" t="s">
        <v>420</v>
      </c>
      <c r="E102" s="293"/>
      <c r="F102" s="293"/>
      <c r="G102" s="300"/>
      <c r="H102" s="300"/>
      <c r="I102" s="300"/>
      <c r="J102" s="310">
        <v>8743</v>
      </c>
      <c r="K102" s="310">
        <v>8848</v>
      </c>
    </row>
    <row r="103" spans="3:11" x14ac:dyDescent="0.35">
      <c r="C103" s="309" t="s">
        <v>440</v>
      </c>
      <c r="D103" s="286" t="s">
        <v>98</v>
      </c>
      <c r="E103" s="293"/>
      <c r="F103" s="293"/>
      <c r="G103" s="300"/>
      <c r="H103" s="300"/>
      <c r="I103" s="300"/>
      <c r="J103" s="313">
        <v>0.78100000000000003</v>
      </c>
      <c r="K103" s="313">
        <v>0.78085443037974689</v>
      </c>
    </row>
    <row r="104" spans="3:11" x14ac:dyDescent="0.35">
      <c r="C104" s="314" t="s">
        <v>441</v>
      </c>
      <c r="D104" s="286" t="s">
        <v>98</v>
      </c>
      <c r="E104" s="293"/>
      <c r="F104" s="293"/>
      <c r="G104" s="300"/>
      <c r="H104" s="300"/>
      <c r="I104" s="300"/>
      <c r="J104" s="313">
        <v>0.219</v>
      </c>
      <c r="K104" s="313">
        <v>0.21914556962025317</v>
      </c>
    </row>
    <row r="105" spans="3:11" x14ac:dyDescent="0.35">
      <c r="C105" s="309" t="s">
        <v>444</v>
      </c>
      <c r="D105" s="286" t="s">
        <v>420</v>
      </c>
      <c r="E105" s="293"/>
      <c r="F105" s="293"/>
      <c r="G105" s="300"/>
      <c r="H105" s="300"/>
      <c r="I105" s="300"/>
      <c r="J105" s="310">
        <v>138</v>
      </c>
      <c r="K105" s="310">
        <v>186</v>
      </c>
    </row>
    <row r="106" spans="3:11" x14ac:dyDescent="0.35">
      <c r="C106" s="309" t="s">
        <v>440</v>
      </c>
      <c r="D106" s="286" t="s">
        <v>98</v>
      </c>
      <c r="E106" s="293"/>
      <c r="F106" s="293"/>
      <c r="G106" s="300"/>
      <c r="H106" s="300"/>
      <c r="I106" s="300"/>
      <c r="J106" s="313">
        <v>0.45700000000000002</v>
      </c>
      <c r="K106" s="313">
        <v>0.543010752688172</v>
      </c>
    </row>
    <row r="107" spans="3:11" x14ac:dyDescent="0.35">
      <c r="C107" s="314" t="s">
        <v>441</v>
      </c>
      <c r="D107" s="286" t="s">
        <v>98</v>
      </c>
      <c r="E107" s="293"/>
      <c r="F107" s="293"/>
      <c r="G107" s="300"/>
      <c r="H107" s="300"/>
      <c r="I107" s="300"/>
      <c r="J107" s="313">
        <v>0.54300000000000004</v>
      </c>
      <c r="K107" s="313">
        <v>0.45698924731182794</v>
      </c>
    </row>
    <row r="108" spans="3:11" x14ac:dyDescent="0.35">
      <c r="C108" s="307" t="s">
        <v>110</v>
      </c>
      <c r="D108" s="286" t="s">
        <v>420</v>
      </c>
      <c r="E108" s="293"/>
      <c r="F108" s="293"/>
      <c r="G108" s="300"/>
      <c r="H108" s="300"/>
      <c r="I108" s="300"/>
      <c r="J108" s="308">
        <v>3076</v>
      </c>
      <c r="K108" s="308">
        <v>3035</v>
      </c>
    </row>
    <row r="109" spans="3:11" x14ac:dyDescent="0.35">
      <c r="C109" s="309" t="s">
        <v>443</v>
      </c>
      <c r="D109" s="286" t="s">
        <v>420</v>
      </c>
      <c r="E109" s="293"/>
      <c r="F109" s="293"/>
      <c r="G109" s="300"/>
      <c r="H109" s="300"/>
      <c r="I109" s="300"/>
      <c r="J109" s="310">
        <v>3064</v>
      </c>
      <c r="K109" s="310">
        <v>3025</v>
      </c>
    </row>
    <row r="110" spans="3:11" x14ac:dyDescent="0.35">
      <c r="C110" s="309" t="s">
        <v>440</v>
      </c>
      <c r="D110" s="286" t="s">
        <v>98</v>
      </c>
      <c r="E110" s="293"/>
      <c r="F110" s="293"/>
      <c r="G110" s="300"/>
      <c r="H110" s="300"/>
      <c r="I110" s="300"/>
      <c r="J110" s="313">
        <v>0.77700000000000002</v>
      </c>
      <c r="K110" s="313">
        <v>0.77289256198347112</v>
      </c>
    </row>
    <row r="111" spans="3:11" x14ac:dyDescent="0.35">
      <c r="C111" s="314" t="s">
        <v>441</v>
      </c>
      <c r="D111" s="286" t="s">
        <v>98</v>
      </c>
      <c r="E111" s="293"/>
      <c r="F111" s="293"/>
      <c r="G111" s="300"/>
      <c r="H111" s="300"/>
      <c r="I111" s="300"/>
      <c r="J111" s="313">
        <v>0.223</v>
      </c>
      <c r="K111" s="313">
        <v>0.22710743801652891</v>
      </c>
    </row>
    <row r="112" spans="3:11" x14ac:dyDescent="0.35">
      <c r="C112" s="309" t="s">
        <v>444</v>
      </c>
      <c r="D112" s="286" t="s">
        <v>420</v>
      </c>
      <c r="E112" s="293"/>
      <c r="F112" s="293"/>
      <c r="G112" s="300"/>
      <c r="H112" s="300"/>
      <c r="I112" s="300"/>
      <c r="J112" s="310">
        <v>12</v>
      </c>
      <c r="K112" s="310">
        <v>10</v>
      </c>
    </row>
    <row r="113" spans="3:11" x14ac:dyDescent="0.35">
      <c r="C113" s="309" t="s">
        <v>440</v>
      </c>
      <c r="D113" s="286" t="s">
        <v>98</v>
      </c>
      <c r="E113" s="293"/>
      <c r="F113" s="293"/>
      <c r="G113" s="300"/>
      <c r="H113" s="300"/>
      <c r="I113" s="300"/>
      <c r="J113" s="313">
        <v>0.41699999999999998</v>
      </c>
      <c r="K113" s="313">
        <v>0.8</v>
      </c>
    </row>
    <row r="114" spans="3:11" x14ac:dyDescent="0.35">
      <c r="C114" s="314" t="s">
        <v>441</v>
      </c>
      <c r="D114" s="286" t="s">
        <v>98</v>
      </c>
      <c r="E114" s="293"/>
      <c r="F114" s="293"/>
      <c r="G114" s="300"/>
      <c r="H114" s="300"/>
      <c r="I114" s="300"/>
      <c r="J114" s="313">
        <v>0.58299999999999996</v>
      </c>
      <c r="K114" s="313">
        <v>0.2</v>
      </c>
    </row>
    <row r="115" spans="3:11" x14ac:dyDescent="0.35">
      <c r="C115" s="307" t="s">
        <v>430</v>
      </c>
      <c r="D115" s="286" t="s">
        <v>420</v>
      </c>
      <c r="E115" s="293"/>
      <c r="F115" s="293"/>
      <c r="G115" s="300"/>
      <c r="H115" s="300"/>
      <c r="I115" s="300"/>
      <c r="J115" s="308">
        <v>377</v>
      </c>
      <c r="K115" s="308">
        <v>373</v>
      </c>
    </row>
    <row r="116" spans="3:11" x14ac:dyDescent="0.35">
      <c r="C116" s="309" t="s">
        <v>443</v>
      </c>
      <c r="D116" s="286" t="s">
        <v>420</v>
      </c>
      <c r="E116" s="293"/>
      <c r="F116" s="293"/>
      <c r="G116" s="300"/>
      <c r="H116" s="300"/>
      <c r="I116" s="300"/>
      <c r="J116" s="310">
        <v>377</v>
      </c>
      <c r="K116" s="310">
        <v>373</v>
      </c>
    </row>
    <row r="117" spans="3:11" x14ac:dyDescent="0.35">
      <c r="C117" s="309" t="s">
        <v>440</v>
      </c>
      <c r="D117" s="286" t="s">
        <v>98</v>
      </c>
      <c r="E117" s="293"/>
      <c r="F117" s="293"/>
      <c r="G117" s="300"/>
      <c r="H117" s="300"/>
      <c r="I117" s="300"/>
      <c r="J117" s="313">
        <v>0.95199999999999996</v>
      </c>
      <c r="K117" s="313">
        <v>0.94906166219839139</v>
      </c>
    </row>
    <row r="118" spans="3:11" x14ac:dyDescent="0.35">
      <c r="C118" s="314" t="s">
        <v>441</v>
      </c>
      <c r="D118" s="286" t="s">
        <v>98</v>
      </c>
      <c r="E118" s="293"/>
      <c r="F118" s="293"/>
      <c r="G118" s="300"/>
      <c r="H118" s="300"/>
      <c r="I118" s="300"/>
      <c r="J118" s="313">
        <v>4.8000000000000001E-2</v>
      </c>
      <c r="K118" s="313">
        <v>5.0938337801608578E-2</v>
      </c>
    </row>
    <row r="119" spans="3:11" x14ac:dyDescent="0.35">
      <c r="C119" s="309" t="s">
        <v>444</v>
      </c>
      <c r="D119" s="286" t="s">
        <v>420</v>
      </c>
      <c r="E119" s="293"/>
      <c r="F119" s="293"/>
      <c r="G119" s="300"/>
      <c r="H119" s="300"/>
      <c r="I119" s="300"/>
      <c r="J119" s="310">
        <v>0</v>
      </c>
      <c r="K119" s="310">
        <v>0</v>
      </c>
    </row>
    <row r="120" spans="3:11" x14ac:dyDescent="0.35">
      <c r="C120" s="309" t="s">
        <v>440</v>
      </c>
      <c r="D120" s="286" t="s">
        <v>98</v>
      </c>
      <c r="E120" s="293"/>
      <c r="F120" s="293"/>
      <c r="G120" s="300"/>
      <c r="H120" s="300"/>
      <c r="I120" s="300"/>
      <c r="J120" s="315" t="s">
        <v>445</v>
      </c>
      <c r="K120" s="315" t="s">
        <v>445</v>
      </c>
    </row>
    <row r="121" spans="3:11" x14ac:dyDescent="0.35">
      <c r="C121" s="314" t="s">
        <v>441</v>
      </c>
      <c r="D121" s="286" t="s">
        <v>98</v>
      </c>
      <c r="E121" s="293"/>
      <c r="F121" s="293"/>
      <c r="G121" s="300"/>
      <c r="H121" s="300"/>
      <c r="I121" s="300"/>
      <c r="J121" s="315" t="s">
        <v>445</v>
      </c>
      <c r="K121" s="315" t="s">
        <v>445</v>
      </c>
    </row>
    <row r="122" spans="3:11" x14ac:dyDescent="0.35">
      <c r="C122" s="307" t="s">
        <v>437</v>
      </c>
      <c r="D122" s="286" t="s">
        <v>420</v>
      </c>
      <c r="E122" s="293"/>
      <c r="F122" s="293"/>
      <c r="G122" s="300"/>
      <c r="H122" s="300"/>
      <c r="I122" s="300"/>
      <c r="J122" s="308">
        <v>1683</v>
      </c>
      <c r="K122" s="308">
        <v>1657</v>
      </c>
    </row>
    <row r="123" spans="3:11" x14ac:dyDescent="0.35">
      <c r="C123" s="309" t="s">
        <v>443</v>
      </c>
      <c r="D123" s="286" t="s">
        <v>420</v>
      </c>
      <c r="E123" s="293"/>
      <c r="F123" s="293"/>
      <c r="G123" s="300"/>
      <c r="H123" s="300"/>
      <c r="I123" s="300"/>
      <c r="J123" s="310">
        <v>1639</v>
      </c>
      <c r="K123" s="310">
        <v>1611</v>
      </c>
    </row>
    <row r="124" spans="3:11" x14ac:dyDescent="0.35">
      <c r="C124" s="309" t="s">
        <v>440</v>
      </c>
      <c r="D124" s="286" t="s">
        <v>98</v>
      </c>
      <c r="E124" s="293"/>
      <c r="F124" s="293"/>
      <c r="G124" s="300"/>
      <c r="H124" s="300"/>
      <c r="I124" s="300"/>
      <c r="J124" s="313">
        <v>0.7</v>
      </c>
      <c r="K124" s="313">
        <v>0.69273743016759781</v>
      </c>
    </row>
    <row r="125" spans="3:11" x14ac:dyDescent="0.35">
      <c r="C125" s="314" t="s">
        <v>441</v>
      </c>
      <c r="D125" s="286" t="s">
        <v>98</v>
      </c>
      <c r="E125" s="293"/>
      <c r="F125" s="293"/>
      <c r="G125" s="300"/>
      <c r="H125" s="300"/>
      <c r="I125" s="300"/>
      <c r="J125" s="313">
        <v>0.3</v>
      </c>
      <c r="K125" s="313">
        <v>0.30726256983240224</v>
      </c>
    </row>
    <row r="126" spans="3:11" x14ac:dyDescent="0.35">
      <c r="C126" s="309" t="s">
        <v>444</v>
      </c>
      <c r="D126" s="286" t="s">
        <v>420</v>
      </c>
      <c r="E126" s="293"/>
      <c r="F126" s="293"/>
      <c r="G126" s="300"/>
      <c r="H126" s="300"/>
      <c r="I126" s="300"/>
      <c r="J126" s="310">
        <v>44</v>
      </c>
      <c r="K126" s="310">
        <v>46</v>
      </c>
    </row>
    <row r="127" spans="3:11" x14ac:dyDescent="0.35">
      <c r="C127" s="309" t="s">
        <v>440</v>
      </c>
      <c r="D127" s="286" t="s">
        <v>98</v>
      </c>
      <c r="E127" s="293"/>
      <c r="F127" s="293"/>
      <c r="G127" s="300"/>
      <c r="H127" s="300"/>
      <c r="I127" s="300"/>
      <c r="J127" s="313">
        <v>0.47699999999999998</v>
      </c>
      <c r="K127" s="313">
        <v>0.41304347826086957</v>
      </c>
    </row>
    <row r="128" spans="3:11" x14ac:dyDescent="0.35">
      <c r="C128" s="314" t="s">
        <v>441</v>
      </c>
      <c r="D128" s="286" t="s">
        <v>98</v>
      </c>
      <c r="E128" s="293"/>
      <c r="F128" s="293"/>
      <c r="G128" s="300"/>
      <c r="H128" s="300"/>
      <c r="I128" s="300"/>
      <c r="J128" s="313">
        <v>0.52300000000000002</v>
      </c>
      <c r="K128" s="313">
        <v>0.58695652173913049</v>
      </c>
    </row>
    <row r="129" spans="3:20" s="268" customFormat="1" x14ac:dyDescent="0.35">
      <c r="C129" s="301" t="s">
        <v>446</v>
      </c>
      <c r="D129" s="302"/>
      <c r="E129" s="303"/>
      <c r="F129" s="303"/>
      <c r="G129" s="304"/>
      <c r="H129" s="304"/>
      <c r="I129" s="304"/>
      <c r="J129" s="304"/>
      <c r="K129" s="304"/>
      <c r="L129" s="267"/>
      <c r="M129" s="267"/>
      <c r="N129" s="267"/>
      <c r="O129" s="267"/>
      <c r="P129" s="267"/>
      <c r="Q129" s="267"/>
      <c r="R129" s="267"/>
      <c r="S129" s="267"/>
      <c r="T129" s="267"/>
    </row>
    <row r="130" spans="3:20" s="268" customFormat="1" x14ac:dyDescent="0.35">
      <c r="C130" s="306" t="s">
        <v>447</v>
      </c>
      <c r="D130" s="282" t="s">
        <v>420</v>
      </c>
      <c r="E130" s="283"/>
      <c r="F130" s="283"/>
      <c r="G130" s="290">
        <v>41</v>
      </c>
      <c r="H130" s="316">
        <v>40</v>
      </c>
      <c r="I130" s="316">
        <v>41</v>
      </c>
      <c r="J130" s="316">
        <v>44</v>
      </c>
      <c r="K130" s="316">
        <f>'[7]Web HR data'!H36</f>
        <v>45</v>
      </c>
      <c r="L130" s="267"/>
      <c r="M130" s="267"/>
      <c r="N130" s="267"/>
      <c r="O130" s="267"/>
      <c r="P130" s="267"/>
      <c r="Q130" s="267"/>
      <c r="R130" s="267"/>
      <c r="S130" s="267"/>
      <c r="T130" s="267"/>
    </row>
    <row r="131" spans="3:20" s="268" customFormat="1" x14ac:dyDescent="0.35">
      <c r="C131" s="285" t="s">
        <v>422</v>
      </c>
      <c r="D131" s="286" t="s">
        <v>98</v>
      </c>
      <c r="E131" s="287"/>
      <c r="F131" s="287"/>
      <c r="G131" s="288">
        <v>0.92682926829268297</v>
      </c>
      <c r="H131" s="317">
        <v>92.5</v>
      </c>
      <c r="I131" s="317">
        <v>90.243902439024396</v>
      </c>
      <c r="J131" s="317">
        <v>90.909090909090907</v>
      </c>
      <c r="K131" s="317">
        <f>'[7]Web HR data'!H37*100</f>
        <v>93.333333333333329</v>
      </c>
      <c r="L131" s="267"/>
      <c r="M131" s="267"/>
      <c r="N131" s="267"/>
      <c r="O131" s="267"/>
      <c r="P131" s="267"/>
      <c r="Q131" s="267"/>
      <c r="R131" s="267"/>
      <c r="S131" s="267"/>
      <c r="T131" s="267"/>
    </row>
    <row r="132" spans="3:20" s="268" customFormat="1" x14ac:dyDescent="0.35">
      <c r="C132" s="285" t="s">
        <v>423</v>
      </c>
      <c r="D132" s="286" t="s">
        <v>98</v>
      </c>
      <c r="E132" s="287"/>
      <c r="F132" s="287"/>
      <c r="G132" s="288">
        <v>7.3170731707317069E-2</v>
      </c>
      <c r="H132" s="317">
        <v>7.5</v>
      </c>
      <c r="I132" s="317">
        <v>9.7560975609756095</v>
      </c>
      <c r="J132" s="317">
        <v>9.0909090909090917</v>
      </c>
      <c r="K132" s="317">
        <f>'[7]Web HR data'!H38*100</f>
        <v>6.666666666666667</v>
      </c>
      <c r="L132" s="267"/>
      <c r="M132" s="267"/>
      <c r="N132" s="267"/>
      <c r="O132" s="267"/>
      <c r="P132" s="267"/>
      <c r="Q132" s="267"/>
      <c r="R132" s="267"/>
      <c r="S132" s="267"/>
      <c r="T132" s="267"/>
    </row>
    <row r="133" spans="3:20" s="268" customFormat="1" x14ac:dyDescent="0.35">
      <c r="C133" s="306" t="s">
        <v>448</v>
      </c>
      <c r="D133" s="282" t="s">
        <v>420</v>
      </c>
      <c r="E133" s="283"/>
      <c r="F133" s="283"/>
      <c r="G133" s="284">
        <v>1271</v>
      </c>
      <c r="H133" s="316">
        <v>1315</v>
      </c>
      <c r="I133" s="316">
        <v>1320</v>
      </c>
      <c r="J133" s="316">
        <v>1298</v>
      </c>
      <c r="K133" s="316">
        <f>'[7]Web HR data'!H39</f>
        <v>1334</v>
      </c>
      <c r="L133" s="267"/>
      <c r="M133" s="267"/>
      <c r="N133" s="267"/>
      <c r="O133" s="267"/>
      <c r="P133" s="267"/>
      <c r="Q133" s="267"/>
      <c r="R133" s="267"/>
      <c r="S133" s="267"/>
      <c r="T133" s="267"/>
    </row>
    <row r="134" spans="3:20" s="268" customFormat="1" x14ac:dyDescent="0.35">
      <c r="C134" s="285" t="s">
        <v>422</v>
      </c>
      <c r="D134" s="286" t="s">
        <v>98</v>
      </c>
      <c r="E134" s="287"/>
      <c r="F134" s="287"/>
      <c r="G134" s="288">
        <v>0.75767112509834778</v>
      </c>
      <c r="H134" s="317">
        <v>75.209125475285163</v>
      </c>
      <c r="I134" s="317">
        <v>73.409090909090907</v>
      </c>
      <c r="J134" s="317">
        <v>73.574730354391377</v>
      </c>
      <c r="K134" s="317">
        <f>'[7]Web HR data'!H40*100</f>
        <v>72.863568215892045</v>
      </c>
      <c r="L134" s="267"/>
      <c r="M134" s="267"/>
      <c r="N134" s="267"/>
      <c r="O134" s="267"/>
      <c r="P134" s="267"/>
      <c r="Q134" s="267"/>
      <c r="R134" s="267"/>
      <c r="S134" s="267"/>
      <c r="T134" s="267"/>
    </row>
    <row r="135" spans="3:20" s="268" customFormat="1" x14ac:dyDescent="0.35">
      <c r="C135" s="285" t="s">
        <v>423</v>
      </c>
      <c r="D135" s="286" t="s">
        <v>98</v>
      </c>
      <c r="E135" s="287"/>
      <c r="F135" s="287"/>
      <c r="G135" s="288">
        <v>0.24232887490165225</v>
      </c>
      <c r="H135" s="317">
        <v>24.79087452471483</v>
      </c>
      <c r="I135" s="317">
        <v>26.590909090909093</v>
      </c>
      <c r="J135" s="317">
        <v>26.42526964560863</v>
      </c>
      <c r="K135" s="317">
        <f>'[7]Web HR data'!H41*100</f>
        <v>27.136431784107945</v>
      </c>
      <c r="L135" s="267"/>
      <c r="M135" s="267"/>
      <c r="N135" s="267"/>
      <c r="O135" s="267"/>
      <c r="P135" s="267"/>
      <c r="Q135" s="267"/>
      <c r="R135" s="267"/>
      <c r="S135" s="267"/>
      <c r="T135" s="267"/>
    </row>
    <row r="136" spans="3:20" s="268" customFormat="1" x14ac:dyDescent="0.35">
      <c r="C136" s="306" t="s">
        <v>449</v>
      </c>
      <c r="D136" s="282" t="s">
        <v>420</v>
      </c>
      <c r="E136" s="283"/>
      <c r="F136" s="283"/>
      <c r="G136" s="284">
        <v>22976</v>
      </c>
      <c r="H136" s="316">
        <v>22865</v>
      </c>
      <c r="I136" s="316">
        <v>21798</v>
      </c>
      <c r="J136" s="316">
        <v>21149</v>
      </c>
      <c r="K136" s="316">
        <f>'[7]Web HR data'!H42</f>
        <v>21066</v>
      </c>
      <c r="L136" s="267"/>
      <c r="M136" s="267"/>
      <c r="N136" s="267"/>
      <c r="O136" s="267"/>
      <c r="P136" s="267"/>
      <c r="Q136" s="267"/>
      <c r="R136" s="267"/>
      <c r="S136" s="267"/>
      <c r="T136" s="267"/>
    </row>
    <row r="137" spans="3:20" s="268" customFormat="1" x14ac:dyDescent="0.35">
      <c r="C137" s="285" t="s">
        <v>422</v>
      </c>
      <c r="D137" s="286" t="s">
        <v>98</v>
      </c>
      <c r="E137" s="287"/>
      <c r="F137" s="287"/>
      <c r="G137" s="288">
        <v>0.75700731197771587</v>
      </c>
      <c r="H137" s="317">
        <v>75.976383118303076</v>
      </c>
      <c r="I137" s="317">
        <v>75.561978163134242</v>
      </c>
      <c r="J137" s="317">
        <v>75.21395810676627</v>
      </c>
      <c r="K137" s="317">
        <f>'[7]Web HR data'!H43*100</f>
        <v>74.503939998101202</v>
      </c>
      <c r="L137" s="267"/>
      <c r="M137" s="267"/>
      <c r="N137" s="267"/>
      <c r="O137" s="267"/>
      <c r="P137" s="267"/>
      <c r="Q137" s="267"/>
      <c r="R137" s="267"/>
      <c r="S137" s="267"/>
      <c r="T137" s="267"/>
    </row>
    <row r="138" spans="3:20" s="268" customFormat="1" x14ac:dyDescent="0.35">
      <c r="C138" s="285" t="s">
        <v>423</v>
      </c>
      <c r="D138" s="286" t="s">
        <v>98</v>
      </c>
      <c r="E138" s="287"/>
      <c r="F138" s="287"/>
      <c r="G138" s="288">
        <v>0.24299268802228413</v>
      </c>
      <c r="H138" s="317">
        <v>24.023616881696917</v>
      </c>
      <c r="I138" s="317">
        <v>24.438021836865769</v>
      </c>
      <c r="J138" s="317">
        <v>24.786041893233723</v>
      </c>
      <c r="K138" s="317">
        <f>'[7]Web HR data'!H44*100</f>
        <v>25.496060001898798</v>
      </c>
      <c r="L138" s="267"/>
      <c r="M138" s="267"/>
      <c r="N138" s="267"/>
      <c r="O138" s="267"/>
      <c r="P138" s="267"/>
      <c r="Q138" s="267"/>
      <c r="R138" s="267"/>
      <c r="S138" s="267"/>
      <c r="T138" s="267"/>
    </row>
    <row r="139" spans="3:20" s="268" customFormat="1" x14ac:dyDescent="0.35">
      <c r="C139" s="301" t="s">
        <v>450</v>
      </c>
      <c r="D139" s="302"/>
      <c r="E139" s="303"/>
      <c r="F139" s="303"/>
      <c r="G139" s="304"/>
      <c r="H139" s="304"/>
      <c r="I139" s="304"/>
      <c r="J139" s="304"/>
      <c r="K139" s="304"/>
      <c r="L139" s="267"/>
      <c r="M139" s="267"/>
      <c r="N139" s="267"/>
      <c r="O139" s="267"/>
      <c r="P139" s="267"/>
      <c r="Q139" s="267"/>
      <c r="R139" s="267"/>
      <c r="S139" s="267"/>
      <c r="T139" s="267"/>
    </row>
    <row r="140" spans="3:20" s="268" customFormat="1" x14ac:dyDescent="0.35">
      <c r="C140" s="306" t="s">
        <v>447</v>
      </c>
      <c r="D140" s="282" t="s">
        <v>420</v>
      </c>
      <c r="E140" s="283"/>
      <c r="F140" s="283"/>
      <c r="G140" s="290">
        <v>41</v>
      </c>
      <c r="H140" s="316">
        <v>40</v>
      </c>
      <c r="I140" s="316">
        <v>41</v>
      </c>
      <c r="J140" s="316">
        <v>44</v>
      </c>
      <c r="K140" s="316">
        <f>'[7]Web HR data'!H53</f>
        <v>45</v>
      </c>
      <c r="L140" s="267"/>
      <c r="M140" s="267"/>
      <c r="N140" s="267"/>
      <c r="O140" s="267"/>
      <c r="P140" s="267"/>
      <c r="Q140" s="267"/>
      <c r="R140" s="267"/>
      <c r="S140" s="267"/>
      <c r="T140" s="267"/>
    </row>
    <row r="141" spans="3:20" s="268" customFormat="1" x14ac:dyDescent="0.35">
      <c r="C141" s="285" t="s">
        <v>451</v>
      </c>
      <c r="D141" s="286" t="s">
        <v>98</v>
      </c>
      <c r="E141" s="287"/>
      <c r="F141" s="287"/>
      <c r="G141" s="288">
        <v>0</v>
      </c>
      <c r="H141" s="310">
        <v>0</v>
      </c>
      <c r="I141" s="310">
        <v>0</v>
      </c>
      <c r="J141" s="310">
        <v>0</v>
      </c>
      <c r="K141" s="310">
        <f>'[7]Web HR data'!H54</f>
        <v>0</v>
      </c>
      <c r="L141" s="267"/>
      <c r="M141" s="267"/>
      <c r="N141" s="267"/>
      <c r="O141" s="267"/>
      <c r="P141" s="267"/>
      <c r="Q141" s="267"/>
      <c r="R141" s="267"/>
      <c r="S141" s="267"/>
      <c r="T141" s="267"/>
    </row>
    <row r="142" spans="3:20" s="268" customFormat="1" x14ac:dyDescent="0.35">
      <c r="C142" s="285" t="s">
        <v>452</v>
      </c>
      <c r="D142" s="286" t="s">
        <v>98</v>
      </c>
      <c r="E142" s="287"/>
      <c r="F142" s="287"/>
      <c r="G142" s="288">
        <v>0.51219512195121952</v>
      </c>
      <c r="H142" s="317">
        <v>52.5</v>
      </c>
      <c r="I142" s="317">
        <v>51.219512195121951</v>
      </c>
      <c r="J142" s="317">
        <v>54.54545454545454</v>
      </c>
      <c r="K142" s="317">
        <f>'[7]Web HR data'!H55*100</f>
        <v>62.222222222222221</v>
      </c>
      <c r="L142" s="267"/>
      <c r="M142" s="267"/>
      <c r="N142" s="267"/>
      <c r="O142" s="267"/>
      <c r="P142" s="267"/>
      <c r="Q142" s="267"/>
      <c r="R142" s="267"/>
      <c r="S142" s="267"/>
      <c r="T142" s="267"/>
    </row>
    <row r="143" spans="3:20" s="268" customFormat="1" x14ac:dyDescent="0.35">
      <c r="C143" s="285" t="s">
        <v>453</v>
      </c>
      <c r="D143" s="286" t="s">
        <v>98</v>
      </c>
      <c r="E143" s="287"/>
      <c r="F143" s="287"/>
      <c r="G143" s="288">
        <v>0.48780487804878048</v>
      </c>
      <c r="H143" s="317">
        <v>47.5</v>
      </c>
      <c r="I143" s="317">
        <v>48.780487804878049</v>
      </c>
      <c r="J143" s="317">
        <v>45.454545454545453</v>
      </c>
      <c r="K143" s="317">
        <f>'[7]Web HR data'!H56*100</f>
        <v>37.777777777777779</v>
      </c>
      <c r="L143" s="267"/>
      <c r="M143" s="267"/>
      <c r="N143" s="267"/>
      <c r="O143" s="267"/>
      <c r="P143" s="267"/>
      <c r="Q143" s="267"/>
      <c r="R143" s="267"/>
      <c r="S143" s="267"/>
      <c r="T143" s="267"/>
    </row>
    <row r="144" spans="3:20" s="268" customFormat="1" x14ac:dyDescent="0.35">
      <c r="C144" s="306" t="s">
        <v>448</v>
      </c>
      <c r="D144" s="282" t="s">
        <v>420</v>
      </c>
      <c r="E144" s="283"/>
      <c r="F144" s="283"/>
      <c r="G144" s="284">
        <v>1271</v>
      </c>
      <c r="H144" s="316">
        <v>1315</v>
      </c>
      <c r="I144" s="316">
        <v>1320</v>
      </c>
      <c r="J144" s="316">
        <v>1298</v>
      </c>
      <c r="K144" s="316">
        <f>'[7]Web HR data'!H57</f>
        <v>1334</v>
      </c>
      <c r="L144" s="267"/>
      <c r="M144" s="267"/>
      <c r="N144" s="267"/>
      <c r="O144" s="267"/>
      <c r="P144" s="267"/>
      <c r="Q144" s="267"/>
      <c r="R144" s="267"/>
      <c r="S144" s="267"/>
      <c r="T144" s="267"/>
    </row>
    <row r="145" spans="3:20" s="268" customFormat="1" x14ac:dyDescent="0.35">
      <c r="C145" s="285" t="s">
        <v>451</v>
      </c>
      <c r="D145" s="286" t="s">
        <v>98</v>
      </c>
      <c r="E145" s="287"/>
      <c r="F145" s="287"/>
      <c r="G145" s="288">
        <v>2.3603461841070024E-3</v>
      </c>
      <c r="H145" s="317">
        <v>0.68441064638783278</v>
      </c>
      <c r="I145" s="317">
        <v>1.13636363636364</v>
      </c>
      <c r="J145" s="317">
        <v>7.7041602465331288E-2</v>
      </c>
      <c r="K145" s="317">
        <f>'[7]Web HR data'!H58*100</f>
        <v>0.4497751124437781</v>
      </c>
      <c r="L145" s="267"/>
      <c r="M145" s="267"/>
      <c r="N145" s="267"/>
      <c r="O145" s="267"/>
      <c r="P145" s="267"/>
      <c r="Q145" s="267"/>
      <c r="R145" s="267"/>
      <c r="S145" s="267"/>
      <c r="T145" s="267"/>
    </row>
    <row r="146" spans="3:20" s="268" customFormat="1" x14ac:dyDescent="0.35">
      <c r="C146" s="285" t="s">
        <v>452</v>
      </c>
      <c r="D146" s="286" t="s">
        <v>98</v>
      </c>
      <c r="E146" s="287"/>
      <c r="F146" s="287"/>
      <c r="G146" s="288">
        <v>0.7608182533438238</v>
      </c>
      <c r="H146" s="317">
        <v>74.980988593155899</v>
      </c>
      <c r="I146" s="317">
        <v>73.030303030303003</v>
      </c>
      <c r="J146" s="317">
        <v>76.117103235747308</v>
      </c>
      <c r="K146" s="317">
        <f>'[7]Web HR data'!H59*100</f>
        <v>74.887556221889056</v>
      </c>
      <c r="L146" s="267"/>
      <c r="M146" s="267"/>
      <c r="N146" s="267"/>
      <c r="O146" s="267"/>
      <c r="P146" s="267"/>
      <c r="Q146" s="267"/>
      <c r="R146" s="267"/>
      <c r="S146" s="267"/>
      <c r="T146" s="267"/>
    </row>
    <row r="147" spans="3:20" s="268" customFormat="1" x14ac:dyDescent="0.35">
      <c r="C147" s="285" t="s">
        <v>453</v>
      </c>
      <c r="D147" s="286" t="s">
        <v>98</v>
      </c>
      <c r="E147" s="287"/>
      <c r="F147" s="287"/>
      <c r="G147" s="288">
        <v>0.23682140047206923</v>
      </c>
      <c r="H147" s="317">
        <v>24.334600760456272</v>
      </c>
      <c r="I147" s="317">
        <v>25.833333333333304</v>
      </c>
      <c r="J147" s="317">
        <v>23.805855161787363</v>
      </c>
      <c r="K147" s="317">
        <f>'[7]Web HR data'!H60*100</f>
        <v>24.662668665667166</v>
      </c>
      <c r="L147" s="267"/>
      <c r="M147" s="267"/>
      <c r="N147" s="267"/>
      <c r="O147" s="267"/>
      <c r="P147" s="267"/>
      <c r="Q147" s="267"/>
      <c r="R147" s="267"/>
      <c r="S147" s="267"/>
      <c r="T147" s="267"/>
    </row>
    <row r="148" spans="3:20" s="268" customFormat="1" x14ac:dyDescent="0.35">
      <c r="C148" s="306" t="s">
        <v>449</v>
      </c>
      <c r="D148" s="282" t="s">
        <v>420</v>
      </c>
      <c r="E148" s="283"/>
      <c r="F148" s="283"/>
      <c r="G148" s="284">
        <v>22976</v>
      </c>
      <c r="H148" s="316">
        <v>22865</v>
      </c>
      <c r="I148" s="316">
        <v>21798</v>
      </c>
      <c r="J148" s="316">
        <v>21149</v>
      </c>
      <c r="K148" s="316">
        <f>'[7]Web HR data'!H61</f>
        <v>21066</v>
      </c>
      <c r="L148" s="267"/>
      <c r="M148" s="267"/>
      <c r="N148" s="267"/>
      <c r="O148" s="267"/>
      <c r="P148" s="267"/>
      <c r="Q148" s="267"/>
      <c r="R148" s="267"/>
      <c r="S148" s="267"/>
      <c r="T148" s="267"/>
    </row>
    <row r="149" spans="3:20" s="268" customFormat="1" x14ac:dyDescent="0.35">
      <c r="C149" s="285" t="s">
        <v>451</v>
      </c>
      <c r="D149" s="286" t="s">
        <v>98</v>
      </c>
      <c r="E149" s="287"/>
      <c r="F149" s="287"/>
      <c r="G149" s="288">
        <v>0.11881963788300835</v>
      </c>
      <c r="H149" s="317">
        <v>12.302645965449377</v>
      </c>
      <c r="I149" s="317">
        <v>11.890999174236168</v>
      </c>
      <c r="J149" s="317">
        <v>12.31263889545605</v>
      </c>
      <c r="K149" s="317">
        <f>'[7]Web HR data'!H62*100</f>
        <v>13.054210576284058</v>
      </c>
      <c r="L149" s="267"/>
      <c r="M149" s="267"/>
      <c r="N149" s="267"/>
      <c r="O149" s="267"/>
      <c r="P149" s="267"/>
      <c r="Q149" s="267"/>
      <c r="R149" s="267"/>
      <c r="S149" s="267"/>
      <c r="T149" s="267"/>
    </row>
    <row r="150" spans="3:20" s="268" customFormat="1" x14ac:dyDescent="0.35">
      <c r="C150" s="285" t="s">
        <v>452</v>
      </c>
      <c r="D150" s="286" t="s">
        <v>98</v>
      </c>
      <c r="E150" s="287"/>
      <c r="F150" s="287"/>
      <c r="G150" s="288">
        <v>0.55114032033426186</v>
      </c>
      <c r="H150" s="317">
        <v>54.104526568991908</v>
      </c>
      <c r="I150" s="317">
        <v>53.913203046151025</v>
      </c>
      <c r="J150" s="317">
        <v>55.028606553501348</v>
      </c>
      <c r="K150" s="317">
        <f>'[7]Web HR data'!H63*100</f>
        <v>53.716889774992879</v>
      </c>
      <c r="L150" s="267"/>
      <c r="M150" s="267"/>
      <c r="N150" s="267"/>
      <c r="O150" s="267"/>
      <c r="P150" s="267"/>
      <c r="Q150" s="267"/>
      <c r="R150" s="267"/>
      <c r="S150" s="267"/>
      <c r="T150" s="267"/>
    </row>
    <row r="151" spans="3:20" s="268" customFormat="1" x14ac:dyDescent="0.35">
      <c r="C151" s="285" t="s">
        <v>453</v>
      </c>
      <c r="D151" s="286" t="s">
        <v>98</v>
      </c>
      <c r="E151" s="287"/>
      <c r="F151" s="287"/>
      <c r="G151" s="288">
        <v>0.33004004178272983</v>
      </c>
      <c r="H151" s="317">
        <v>33.592827465558713</v>
      </c>
      <c r="I151" s="317">
        <v>34.195797779612811</v>
      </c>
      <c r="J151" s="317">
        <v>32.658754551042598</v>
      </c>
      <c r="K151" s="317">
        <f>'[7]Web HR data'!H64*100</f>
        <v>33.228899648723058</v>
      </c>
      <c r="L151" s="267"/>
      <c r="M151" s="267"/>
      <c r="N151" s="267"/>
      <c r="O151" s="267"/>
      <c r="P151" s="267"/>
      <c r="Q151" s="267"/>
      <c r="R151" s="267"/>
      <c r="S151" s="267"/>
      <c r="T151" s="267"/>
    </row>
    <row r="152" spans="3:20" s="268" customFormat="1" x14ac:dyDescent="0.35">
      <c r="C152" s="301" t="s">
        <v>454</v>
      </c>
      <c r="D152" s="302" t="s">
        <v>420</v>
      </c>
      <c r="E152" s="303"/>
      <c r="F152" s="303"/>
      <c r="G152" s="280">
        <v>3179</v>
      </c>
      <c r="H152" s="280">
        <v>3071</v>
      </c>
      <c r="I152" s="280">
        <v>2052</v>
      </c>
      <c r="J152" s="318">
        <v>2581</v>
      </c>
      <c r="K152" s="318">
        <f>'[7]Web HR data'!H66</f>
        <v>3212</v>
      </c>
      <c r="L152" s="267"/>
      <c r="M152" s="267"/>
      <c r="N152" s="267"/>
      <c r="O152" s="267"/>
      <c r="P152" s="267"/>
      <c r="Q152" s="267"/>
      <c r="R152" s="267"/>
      <c r="S152" s="267"/>
      <c r="T152" s="267"/>
    </row>
    <row r="153" spans="3:20" s="268" customFormat="1" x14ac:dyDescent="0.35">
      <c r="C153" s="285" t="s">
        <v>422</v>
      </c>
      <c r="D153" s="282" t="s">
        <v>420</v>
      </c>
      <c r="E153" s="283"/>
      <c r="F153" s="283"/>
      <c r="G153" s="319">
        <v>2412</v>
      </c>
      <c r="H153" s="319">
        <v>1938</v>
      </c>
      <c r="I153" s="319">
        <v>1334</v>
      </c>
      <c r="J153" s="320">
        <v>1735</v>
      </c>
      <c r="K153" s="320">
        <f>'[7]Web HR data'!H75</f>
        <v>2026</v>
      </c>
      <c r="L153" s="267"/>
      <c r="M153" s="267"/>
      <c r="N153" s="267"/>
      <c r="O153" s="267"/>
      <c r="P153" s="267"/>
      <c r="Q153" s="267"/>
      <c r="R153" s="267"/>
      <c r="S153" s="267"/>
      <c r="T153" s="267"/>
    </row>
    <row r="154" spans="3:20" s="268" customFormat="1" x14ac:dyDescent="0.35">
      <c r="C154" s="285" t="s">
        <v>423</v>
      </c>
      <c r="D154" s="282" t="s">
        <v>420</v>
      </c>
      <c r="E154" s="283"/>
      <c r="F154" s="283"/>
      <c r="G154" s="321">
        <v>767</v>
      </c>
      <c r="H154" s="319">
        <v>1133</v>
      </c>
      <c r="I154" s="319">
        <v>718</v>
      </c>
      <c r="J154" s="320">
        <v>846</v>
      </c>
      <c r="K154" s="320">
        <f>'[7]Web HR data'!H76</f>
        <v>1186</v>
      </c>
      <c r="L154" s="267"/>
      <c r="M154" s="267"/>
      <c r="N154" s="267"/>
      <c r="O154" s="267"/>
      <c r="P154" s="267"/>
      <c r="Q154" s="267"/>
      <c r="R154" s="267"/>
      <c r="S154" s="267"/>
      <c r="T154" s="267"/>
    </row>
    <row r="155" spans="3:20" s="268" customFormat="1" x14ac:dyDescent="0.35">
      <c r="C155" s="322" t="s">
        <v>455</v>
      </c>
      <c r="D155" s="286" t="s">
        <v>98</v>
      </c>
      <c r="E155" s="287"/>
      <c r="F155" s="287"/>
      <c r="G155" s="288">
        <v>0.13088768720626801</v>
      </c>
      <c r="H155" s="305">
        <v>12.679603633360999</v>
      </c>
      <c r="I155" s="305">
        <v>8.8604862040675325</v>
      </c>
      <c r="J155" s="305">
        <v>11.475701391667778</v>
      </c>
      <c r="K155" s="305">
        <f>'[7]Web HR data'!H67*100</f>
        <v>14.310536867899309</v>
      </c>
      <c r="L155" s="267"/>
      <c r="M155" s="267"/>
      <c r="N155" s="267"/>
      <c r="O155" s="267"/>
      <c r="P155" s="267"/>
      <c r="Q155" s="267"/>
      <c r="R155" s="267"/>
      <c r="S155" s="267"/>
      <c r="T155" s="267"/>
    </row>
    <row r="156" spans="3:20" s="268" customFormat="1" x14ac:dyDescent="0.35">
      <c r="C156" s="301" t="s">
        <v>456</v>
      </c>
      <c r="D156" s="323"/>
      <c r="E156" s="324"/>
      <c r="F156" s="324"/>
      <c r="G156" s="325"/>
      <c r="H156" s="325"/>
      <c r="I156" s="325"/>
      <c r="J156" s="325"/>
      <c r="K156" s="325"/>
      <c r="L156" s="267"/>
      <c r="M156" s="267"/>
      <c r="N156" s="267"/>
      <c r="O156" s="267"/>
      <c r="P156" s="267"/>
      <c r="Q156" s="267"/>
      <c r="R156" s="267"/>
      <c r="S156" s="267"/>
      <c r="T156" s="267"/>
    </row>
    <row r="157" spans="3:20" s="268" customFormat="1" x14ac:dyDescent="0.35">
      <c r="C157" s="326" t="s">
        <v>108</v>
      </c>
      <c r="D157" s="282" t="s">
        <v>420</v>
      </c>
      <c r="E157" s="283"/>
      <c r="F157" s="283"/>
      <c r="G157" s="319">
        <v>1092</v>
      </c>
      <c r="H157" s="319">
        <v>1511</v>
      </c>
      <c r="I157" s="319">
        <v>1119</v>
      </c>
      <c r="J157" s="319">
        <v>1144</v>
      </c>
      <c r="K157" s="319">
        <f>'[7]Web HR data'!H69</f>
        <v>1428</v>
      </c>
      <c r="L157" s="267"/>
      <c r="M157" s="267"/>
      <c r="N157" s="267"/>
      <c r="O157" s="267"/>
      <c r="P157" s="267"/>
      <c r="Q157" s="267"/>
      <c r="R157" s="267"/>
      <c r="S157" s="267"/>
      <c r="T157" s="267"/>
    </row>
    <row r="158" spans="3:20" s="268" customFormat="1" x14ac:dyDescent="0.35">
      <c r="C158" s="326" t="s">
        <v>110</v>
      </c>
      <c r="D158" s="282" t="s">
        <v>420</v>
      </c>
      <c r="E158" s="283"/>
      <c r="F158" s="283"/>
      <c r="G158" s="319">
        <v>404</v>
      </c>
      <c r="H158" s="319">
        <v>354</v>
      </c>
      <c r="I158" s="319">
        <v>115</v>
      </c>
      <c r="J158" s="319">
        <v>159</v>
      </c>
      <c r="K158" s="319">
        <f>'[7]Web HR data'!H70</f>
        <v>201</v>
      </c>
      <c r="L158" s="267"/>
      <c r="M158" s="267"/>
      <c r="N158" s="267"/>
      <c r="O158" s="267"/>
      <c r="P158" s="267"/>
      <c r="Q158" s="267"/>
      <c r="R158" s="267"/>
      <c r="S158" s="267"/>
      <c r="T158" s="267"/>
    </row>
    <row r="159" spans="3:20" s="268" customFormat="1" x14ac:dyDescent="0.35">
      <c r="C159" s="326" t="s">
        <v>112</v>
      </c>
      <c r="D159" s="282" t="s">
        <v>420</v>
      </c>
      <c r="E159" s="283"/>
      <c r="F159" s="283"/>
      <c r="G159" s="319">
        <v>1380</v>
      </c>
      <c r="H159" s="319">
        <v>886</v>
      </c>
      <c r="I159" s="319">
        <v>629</v>
      </c>
      <c r="J159" s="319">
        <v>931</v>
      </c>
      <c r="K159" s="319">
        <f>'[7]Web HR data'!H71</f>
        <v>1350</v>
      </c>
      <c r="L159" s="267"/>
      <c r="M159" s="267"/>
      <c r="N159" s="267"/>
      <c r="O159" s="267"/>
      <c r="P159" s="267"/>
      <c r="Q159" s="267"/>
      <c r="R159" s="267"/>
      <c r="S159" s="267"/>
      <c r="T159" s="267"/>
    </row>
    <row r="160" spans="3:20" s="268" customFormat="1" x14ac:dyDescent="0.35">
      <c r="C160" s="326" t="s">
        <v>429</v>
      </c>
      <c r="D160" s="282" t="s">
        <v>420</v>
      </c>
      <c r="E160" s="283"/>
      <c r="F160" s="283"/>
      <c r="G160" s="319">
        <v>280</v>
      </c>
      <c r="H160" s="319">
        <v>293</v>
      </c>
      <c r="I160" s="319">
        <v>178</v>
      </c>
      <c r="J160" s="319">
        <v>328</v>
      </c>
      <c r="K160" s="319">
        <f>'[7]Web HR data'!H72</f>
        <v>207</v>
      </c>
      <c r="L160" s="267"/>
      <c r="M160" s="267"/>
      <c r="N160" s="267"/>
      <c r="O160" s="267"/>
      <c r="P160" s="267"/>
      <c r="Q160" s="267"/>
      <c r="R160" s="267"/>
      <c r="S160" s="267"/>
      <c r="T160" s="267"/>
    </row>
    <row r="161" spans="3:20" s="268" customFormat="1" x14ac:dyDescent="0.35">
      <c r="C161" s="326" t="s">
        <v>430</v>
      </c>
      <c r="D161" s="282" t="s">
        <v>420</v>
      </c>
      <c r="E161" s="283"/>
      <c r="F161" s="283"/>
      <c r="G161" s="319">
        <v>23</v>
      </c>
      <c r="H161" s="319">
        <v>27</v>
      </c>
      <c r="I161" s="319">
        <v>11</v>
      </c>
      <c r="J161" s="319">
        <v>19</v>
      </c>
      <c r="K161" s="319">
        <f>'[7]Web HR data'!H73</f>
        <v>26</v>
      </c>
      <c r="L161" s="267"/>
      <c r="M161" s="267"/>
      <c r="N161" s="267"/>
      <c r="O161" s="267"/>
      <c r="P161" s="267"/>
      <c r="Q161" s="267"/>
      <c r="R161" s="267"/>
      <c r="S161" s="267"/>
      <c r="T161" s="267"/>
    </row>
    <row r="162" spans="3:20" s="268" customFormat="1" x14ac:dyDescent="0.35">
      <c r="C162" s="301" t="s">
        <v>457</v>
      </c>
      <c r="D162" s="323"/>
      <c r="E162" s="324"/>
      <c r="F162" s="324"/>
      <c r="G162" s="325"/>
      <c r="H162" s="325"/>
      <c r="I162" s="325"/>
      <c r="J162" s="325"/>
      <c r="K162" s="325"/>
      <c r="L162" s="267"/>
      <c r="M162" s="267"/>
      <c r="N162" s="267"/>
      <c r="O162" s="267"/>
      <c r="P162" s="267"/>
      <c r="Q162" s="267"/>
      <c r="R162" s="267"/>
      <c r="S162" s="267"/>
      <c r="T162" s="267"/>
    </row>
    <row r="163" spans="3:20" s="268" customFormat="1" x14ac:dyDescent="0.35">
      <c r="C163" s="326" t="s">
        <v>458</v>
      </c>
      <c r="D163" s="282" t="s">
        <v>420</v>
      </c>
      <c r="E163" s="283"/>
      <c r="F163" s="283"/>
      <c r="G163" s="319">
        <v>1726</v>
      </c>
      <c r="H163" s="319">
        <v>1314</v>
      </c>
      <c r="I163" s="319">
        <v>873</v>
      </c>
      <c r="J163" s="319">
        <v>1221</v>
      </c>
      <c r="K163" s="319">
        <f>'[7]Web HR data'!H81</f>
        <v>1431</v>
      </c>
      <c r="L163" s="267"/>
      <c r="M163" s="267"/>
      <c r="N163" s="267"/>
      <c r="O163" s="267"/>
      <c r="P163" s="267"/>
      <c r="Q163" s="267"/>
      <c r="R163" s="267"/>
      <c r="S163" s="267"/>
      <c r="T163" s="267"/>
    </row>
    <row r="164" spans="3:20" s="268" customFormat="1" x14ac:dyDescent="0.35">
      <c r="C164" s="326" t="s">
        <v>459</v>
      </c>
      <c r="D164" s="282" t="s">
        <v>420</v>
      </c>
      <c r="E164" s="283"/>
      <c r="F164" s="283"/>
      <c r="G164" s="319">
        <v>1228</v>
      </c>
      <c r="H164" s="319">
        <v>1481</v>
      </c>
      <c r="I164" s="319">
        <v>980</v>
      </c>
      <c r="J164" s="319">
        <v>1221</v>
      </c>
      <c r="K164" s="319">
        <f>'[7]Web HR data'!H82</f>
        <v>1529</v>
      </c>
      <c r="L164" s="267"/>
      <c r="M164" s="267"/>
      <c r="N164" s="267"/>
      <c r="O164" s="267"/>
      <c r="P164" s="267"/>
      <c r="Q164" s="267"/>
      <c r="R164" s="267"/>
      <c r="S164" s="267"/>
      <c r="T164" s="267"/>
    </row>
    <row r="165" spans="3:20" s="268" customFormat="1" x14ac:dyDescent="0.35">
      <c r="C165" s="326" t="s">
        <v>460</v>
      </c>
      <c r="D165" s="282" t="s">
        <v>420</v>
      </c>
      <c r="E165" s="283"/>
      <c r="F165" s="283"/>
      <c r="G165" s="319">
        <v>225</v>
      </c>
      <c r="H165" s="319">
        <v>276</v>
      </c>
      <c r="I165" s="319">
        <v>199</v>
      </c>
      <c r="J165" s="319">
        <v>139</v>
      </c>
      <c r="K165" s="319">
        <f>'[7]Web HR data'!H83</f>
        <v>252</v>
      </c>
      <c r="L165" s="267"/>
      <c r="M165" s="267"/>
      <c r="N165" s="267"/>
      <c r="O165" s="267"/>
      <c r="P165" s="267"/>
      <c r="Q165" s="267"/>
      <c r="R165" s="267"/>
      <c r="S165" s="267"/>
      <c r="T165" s="267"/>
    </row>
    <row r="166" spans="3:20" s="268" customFormat="1" x14ac:dyDescent="0.35">
      <c r="C166" s="327" t="s">
        <v>461</v>
      </c>
      <c r="D166" s="328"/>
      <c r="E166" s="329"/>
      <c r="F166" s="329"/>
      <c r="G166" s="325"/>
      <c r="H166" s="325"/>
      <c r="I166" s="325"/>
      <c r="J166" s="325"/>
      <c r="K166" s="325"/>
      <c r="L166" s="267"/>
      <c r="M166" s="267"/>
      <c r="N166" s="267"/>
      <c r="O166" s="267"/>
      <c r="P166" s="267"/>
      <c r="Q166" s="267"/>
      <c r="R166" s="267"/>
      <c r="S166" s="267"/>
      <c r="T166" s="267"/>
    </row>
    <row r="167" spans="3:20" s="268" customFormat="1" x14ac:dyDescent="0.35">
      <c r="C167" s="330" t="s">
        <v>462</v>
      </c>
      <c r="D167" s="286" t="s">
        <v>98</v>
      </c>
      <c r="E167" s="287"/>
      <c r="F167" s="287"/>
      <c r="G167" s="288">
        <v>0.13112971186637901</v>
      </c>
      <c r="H167" s="288">
        <v>0.10533753668876999</v>
      </c>
      <c r="I167" s="288">
        <v>7.6328889397493854E-2</v>
      </c>
      <c r="J167" s="288">
        <v>0.10265057389658029</v>
      </c>
      <c r="K167" s="288">
        <f>'[7]Web HR data'!H78</f>
        <v>0.12125201986953139</v>
      </c>
      <c r="L167" s="267"/>
      <c r="M167" s="267"/>
      <c r="N167" s="267"/>
      <c r="O167" s="267"/>
      <c r="P167" s="267"/>
      <c r="Q167" s="267"/>
      <c r="R167" s="267"/>
      <c r="S167" s="267"/>
      <c r="T167" s="267"/>
    </row>
    <row r="168" spans="3:20" s="268" customFormat="1" x14ac:dyDescent="0.35">
      <c r="C168" s="330" t="s">
        <v>463</v>
      </c>
      <c r="D168" s="286" t="s">
        <v>98</v>
      </c>
      <c r="E168" s="287"/>
      <c r="F168" s="287"/>
      <c r="G168" s="288">
        <v>0.13013233244419101</v>
      </c>
      <c r="H168" s="288">
        <v>0.19460666437650001</v>
      </c>
      <c r="I168" s="288">
        <v>0.1263639563533967</v>
      </c>
      <c r="J168" s="288">
        <v>0.15136876006441224</v>
      </c>
      <c r="K168" s="288">
        <f>'[7]Web HR data'!H79</f>
        <v>0.20676429567642957</v>
      </c>
      <c r="L168" s="267"/>
      <c r="M168" s="267"/>
      <c r="N168" s="267"/>
      <c r="O168" s="267"/>
      <c r="P168" s="267"/>
      <c r="Q168" s="267"/>
      <c r="R168" s="267"/>
      <c r="S168" s="267"/>
      <c r="T168" s="267"/>
    </row>
    <row r="169" spans="3:20" s="268" customFormat="1" x14ac:dyDescent="0.35">
      <c r="C169" s="301" t="s">
        <v>464</v>
      </c>
      <c r="D169" s="323"/>
      <c r="E169" s="324"/>
      <c r="F169" s="324"/>
      <c r="G169" s="325"/>
      <c r="H169" s="325"/>
      <c r="I169" s="325"/>
      <c r="J169" s="331">
        <v>2684</v>
      </c>
      <c r="K169" s="331">
        <f>SUM(K170:K171)</f>
        <v>2694.7729468599036</v>
      </c>
      <c r="L169" s="267"/>
      <c r="M169" s="267"/>
      <c r="N169" s="267"/>
      <c r="O169" s="267"/>
      <c r="P169" s="267"/>
      <c r="Q169" s="267"/>
      <c r="R169" s="267"/>
      <c r="S169" s="267"/>
      <c r="T169" s="267"/>
    </row>
    <row r="170" spans="3:20" s="268" customFormat="1" x14ac:dyDescent="0.35">
      <c r="C170" s="285" t="s">
        <v>422</v>
      </c>
      <c r="D170" s="282" t="s">
        <v>420</v>
      </c>
      <c r="E170" s="283"/>
      <c r="F170" s="283"/>
      <c r="G170" s="319">
        <v>1930</v>
      </c>
      <c r="H170" s="319">
        <v>2135</v>
      </c>
      <c r="I170" s="319">
        <v>1941</v>
      </c>
      <c r="J170" s="319">
        <v>1886</v>
      </c>
      <c r="K170" s="319">
        <f>'[7]Web HR data'!H102</f>
        <v>1758</v>
      </c>
      <c r="L170" s="267"/>
      <c r="M170" s="267"/>
      <c r="N170" s="267"/>
      <c r="O170" s="267"/>
      <c r="P170" s="267"/>
      <c r="Q170" s="267"/>
      <c r="R170" s="267"/>
      <c r="S170" s="267"/>
      <c r="T170" s="267"/>
    </row>
    <row r="171" spans="3:20" s="268" customFormat="1" x14ac:dyDescent="0.35">
      <c r="C171" s="285" t="s">
        <v>423</v>
      </c>
      <c r="D171" s="282" t="s">
        <v>420</v>
      </c>
      <c r="E171" s="283"/>
      <c r="F171" s="283"/>
      <c r="G171" s="321">
        <v>779</v>
      </c>
      <c r="H171" s="319">
        <v>1067</v>
      </c>
      <c r="I171" s="319">
        <v>743</v>
      </c>
      <c r="J171" s="319">
        <v>798</v>
      </c>
      <c r="K171" s="319">
        <f>'[7]Web HR data'!H103</f>
        <v>936.77294685990341</v>
      </c>
      <c r="L171" s="267"/>
      <c r="M171" s="267"/>
      <c r="N171" s="267"/>
      <c r="O171" s="267"/>
      <c r="P171" s="267"/>
      <c r="Q171" s="267"/>
      <c r="R171" s="267"/>
      <c r="S171" s="267"/>
      <c r="T171" s="267"/>
    </row>
    <row r="172" spans="3:20" s="268" customFormat="1" x14ac:dyDescent="0.35">
      <c r="C172" s="301" t="s">
        <v>465</v>
      </c>
      <c r="D172" s="323"/>
      <c r="E172" s="324"/>
      <c r="F172" s="324"/>
      <c r="G172" s="325"/>
      <c r="H172" s="325"/>
      <c r="I172" s="325"/>
      <c r="J172" s="331">
        <v>2684</v>
      </c>
      <c r="K172" s="331">
        <f>SUM(K173:K175)</f>
        <v>2694.7729468599036</v>
      </c>
      <c r="L172" s="267"/>
      <c r="M172" s="267"/>
      <c r="N172" s="267"/>
      <c r="O172" s="267"/>
      <c r="P172" s="267"/>
      <c r="Q172" s="267"/>
      <c r="R172" s="267"/>
      <c r="S172" s="267"/>
      <c r="T172" s="267"/>
    </row>
    <row r="173" spans="3:20" s="268" customFormat="1" x14ac:dyDescent="0.35">
      <c r="C173" s="326" t="s">
        <v>458</v>
      </c>
      <c r="D173" s="282" t="s">
        <v>420</v>
      </c>
      <c r="E173" s="283"/>
      <c r="F173" s="283"/>
      <c r="G173" s="319">
        <v>597</v>
      </c>
      <c r="H173" s="319">
        <v>651</v>
      </c>
      <c r="I173" s="319">
        <v>486</v>
      </c>
      <c r="J173" s="319">
        <v>459</v>
      </c>
      <c r="K173" s="319">
        <f>'[7]Web HR data'!H108</f>
        <v>656</v>
      </c>
      <c r="L173" s="267"/>
      <c r="M173" s="267"/>
      <c r="N173" s="267"/>
      <c r="O173" s="267"/>
      <c r="P173" s="267"/>
      <c r="Q173" s="267"/>
      <c r="R173" s="267"/>
      <c r="S173" s="267"/>
      <c r="T173" s="267"/>
    </row>
    <row r="174" spans="3:20" s="268" customFormat="1" x14ac:dyDescent="0.35">
      <c r="C174" s="326" t="s">
        <v>459</v>
      </c>
      <c r="D174" s="282" t="s">
        <v>420</v>
      </c>
      <c r="E174" s="283"/>
      <c r="F174" s="283"/>
      <c r="G174" s="319">
        <v>1226</v>
      </c>
      <c r="H174" s="319">
        <v>1519</v>
      </c>
      <c r="I174" s="319">
        <v>1186</v>
      </c>
      <c r="J174" s="319">
        <v>1223</v>
      </c>
      <c r="K174" s="319">
        <f>'[7]Web HR data'!H109</f>
        <v>1227</v>
      </c>
      <c r="L174" s="267"/>
      <c r="M174" s="267"/>
      <c r="N174" s="267"/>
      <c r="O174" s="267"/>
      <c r="P174" s="267"/>
      <c r="Q174" s="267"/>
      <c r="R174" s="267"/>
      <c r="S174" s="267"/>
      <c r="T174" s="267"/>
    </row>
    <row r="175" spans="3:20" s="268" customFormat="1" x14ac:dyDescent="0.35">
      <c r="C175" s="326" t="s">
        <v>460</v>
      </c>
      <c r="D175" s="282" t="s">
        <v>420</v>
      </c>
      <c r="E175" s="283"/>
      <c r="F175" s="283"/>
      <c r="G175" s="319">
        <v>886</v>
      </c>
      <c r="H175" s="319">
        <v>1032</v>
      </c>
      <c r="I175" s="319">
        <v>1012</v>
      </c>
      <c r="J175" s="319">
        <v>1002</v>
      </c>
      <c r="K175" s="319">
        <f>'[7]Web HR data'!H110</f>
        <v>811.77294685990341</v>
      </c>
      <c r="L175" s="267"/>
      <c r="M175" s="267"/>
      <c r="N175" s="267"/>
      <c r="O175" s="267"/>
      <c r="P175" s="267"/>
      <c r="Q175" s="267"/>
      <c r="R175" s="267"/>
      <c r="S175" s="267"/>
      <c r="T175" s="267"/>
    </row>
    <row r="176" spans="3:20" s="268" customFormat="1" x14ac:dyDescent="0.35">
      <c r="C176" s="301" t="s">
        <v>466</v>
      </c>
      <c r="D176" s="323"/>
      <c r="E176" s="324"/>
      <c r="F176" s="324"/>
      <c r="G176" s="325"/>
      <c r="H176" s="325"/>
      <c r="I176" s="325"/>
      <c r="J176" s="331">
        <v>2684</v>
      </c>
      <c r="K176" s="331">
        <f>SUM(K177:K181)</f>
        <v>3164</v>
      </c>
      <c r="L176" s="267"/>
      <c r="M176" s="267"/>
      <c r="N176" s="267"/>
      <c r="O176" s="267"/>
      <c r="P176" s="267"/>
      <c r="Q176" s="267"/>
      <c r="R176" s="267"/>
      <c r="S176" s="267"/>
      <c r="T176" s="267"/>
    </row>
    <row r="177" spans="3:20" s="268" customFormat="1" x14ac:dyDescent="0.35">
      <c r="C177" s="326" t="s">
        <v>108</v>
      </c>
      <c r="D177" s="282" t="s">
        <v>420</v>
      </c>
      <c r="E177" s="283"/>
      <c r="F177" s="283"/>
      <c r="G177" s="300"/>
      <c r="H177" s="300"/>
      <c r="I177" s="319">
        <v>1323</v>
      </c>
      <c r="J177" s="319">
        <v>1219</v>
      </c>
      <c r="K177" s="319">
        <v>1342</v>
      </c>
      <c r="L177" s="267"/>
      <c r="M177" s="267"/>
      <c r="N177" s="267"/>
      <c r="O177" s="267"/>
      <c r="P177" s="267"/>
      <c r="Q177" s="267"/>
      <c r="R177" s="267"/>
      <c r="S177" s="267"/>
      <c r="T177" s="267"/>
    </row>
    <row r="178" spans="3:20" s="268" customFormat="1" x14ac:dyDescent="0.35">
      <c r="C178" s="326" t="s">
        <v>110</v>
      </c>
      <c r="D178" s="282" t="s">
        <v>420</v>
      </c>
      <c r="E178" s="283"/>
      <c r="F178" s="283"/>
      <c r="G178" s="300"/>
      <c r="H178" s="300"/>
      <c r="I178" s="319">
        <v>195</v>
      </c>
      <c r="J178" s="319">
        <v>232</v>
      </c>
      <c r="K178" s="319">
        <v>230</v>
      </c>
      <c r="L178" s="267"/>
      <c r="M178" s="267"/>
      <c r="N178" s="267"/>
      <c r="O178" s="267"/>
      <c r="P178" s="267"/>
      <c r="Q178" s="267"/>
      <c r="R178" s="267"/>
      <c r="S178" s="267"/>
      <c r="T178" s="267"/>
    </row>
    <row r="179" spans="3:20" s="268" customFormat="1" x14ac:dyDescent="0.35">
      <c r="C179" s="326" t="s">
        <v>112</v>
      </c>
      <c r="D179" s="282" t="s">
        <v>420</v>
      </c>
      <c r="E179" s="283"/>
      <c r="F179" s="283"/>
      <c r="G179" s="300"/>
      <c r="H179" s="300"/>
      <c r="I179" s="319">
        <v>1037</v>
      </c>
      <c r="J179" s="319">
        <v>1000</v>
      </c>
      <c r="K179" s="319">
        <v>1214</v>
      </c>
      <c r="L179" s="267"/>
      <c r="M179" s="267"/>
      <c r="N179" s="267"/>
      <c r="O179" s="267"/>
      <c r="P179" s="267"/>
      <c r="Q179" s="267"/>
      <c r="R179" s="267"/>
      <c r="S179" s="267"/>
      <c r="T179" s="267"/>
    </row>
    <row r="180" spans="3:20" s="268" customFormat="1" x14ac:dyDescent="0.35">
      <c r="C180" s="326" t="s">
        <v>429</v>
      </c>
      <c r="D180" s="282" t="s">
        <v>420</v>
      </c>
      <c r="E180" s="283"/>
      <c r="F180" s="283"/>
      <c r="G180" s="300"/>
      <c r="H180" s="300"/>
      <c r="I180" s="319">
        <v>458</v>
      </c>
      <c r="J180" s="319">
        <v>352</v>
      </c>
      <c r="K180" s="319">
        <v>341</v>
      </c>
      <c r="L180" s="267"/>
      <c r="M180" s="267"/>
      <c r="N180" s="267"/>
      <c r="O180" s="267"/>
      <c r="P180" s="267"/>
      <c r="Q180" s="267"/>
      <c r="R180" s="267"/>
      <c r="S180" s="267"/>
      <c r="T180" s="267"/>
    </row>
    <row r="181" spans="3:20" s="268" customFormat="1" x14ac:dyDescent="0.35">
      <c r="C181" s="326" t="s">
        <v>430</v>
      </c>
      <c r="D181" s="282" t="s">
        <v>420</v>
      </c>
      <c r="E181" s="283"/>
      <c r="F181" s="283"/>
      <c r="G181" s="300"/>
      <c r="H181" s="300"/>
      <c r="I181" s="319">
        <v>29</v>
      </c>
      <c r="J181" s="319">
        <v>34</v>
      </c>
      <c r="K181" s="319">
        <v>37</v>
      </c>
      <c r="L181" s="267"/>
      <c r="M181" s="267"/>
      <c r="N181" s="267"/>
      <c r="O181" s="267"/>
      <c r="P181" s="267"/>
      <c r="Q181" s="267"/>
      <c r="R181" s="267"/>
      <c r="S181" s="267"/>
      <c r="T181" s="267"/>
    </row>
    <row r="182" spans="3:20" s="268" customFormat="1" x14ac:dyDescent="0.35">
      <c r="C182" s="301" t="s">
        <v>467</v>
      </c>
      <c r="D182" s="328"/>
      <c r="E182" s="329"/>
      <c r="F182" s="329"/>
      <c r="G182" s="325"/>
      <c r="H182" s="325"/>
      <c r="I182" s="325"/>
      <c r="J182" s="325"/>
      <c r="K182" s="325"/>
      <c r="L182" s="267"/>
      <c r="M182" s="267"/>
      <c r="N182" s="267"/>
      <c r="O182" s="267"/>
      <c r="P182" s="267"/>
      <c r="Q182" s="267"/>
      <c r="R182" s="267"/>
      <c r="S182" s="267"/>
      <c r="T182" s="267"/>
    </row>
    <row r="183" spans="3:20" s="268" customFormat="1" x14ac:dyDescent="0.35">
      <c r="C183" s="326" t="s">
        <v>108</v>
      </c>
      <c r="D183" s="292" t="s">
        <v>98</v>
      </c>
      <c r="E183" s="293"/>
      <c r="F183" s="293"/>
      <c r="G183" s="300"/>
      <c r="H183" s="300"/>
      <c r="I183" s="305">
        <v>12.984591225831801</v>
      </c>
      <c r="J183" s="305">
        <v>12.339305597732563</v>
      </c>
      <c r="K183" s="305">
        <v>13.181416363814948</v>
      </c>
      <c r="L183" s="267"/>
      <c r="M183" s="267"/>
      <c r="N183" s="267"/>
      <c r="O183" s="267"/>
      <c r="P183" s="267"/>
      <c r="Q183" s="267"/>
      <c r="R183" s="267"/>
      <c r="S183" s="267"/>
      <c r="T183" s="267"/>
    </row>
    <row r="184" spans="3:20" s="268" customFormat="1" x14ac:dyDescent="0.35">
      <c r="C184" s="326" t="s">
        <v>110</v>
      </c>
      <c r="D184" s="292" t="s">
        <v>98</v>
      </c>
      <c r="E184" s="293"/>
      <c r="F184" s="293"/>
      <c r="G184" s="300"/>
      <c r="H184" s="300"/>
      <c r="I184" s="305">
        <v>5.9396893085592453</v>
      </c>
      <c r="J184" s="305">
        <v>7.2613458528951487</v>
      </c>
      <c r="K184" s="305">
        <v>7.3812580231065477</v>
      </c>
      <c r="L184" s="267"/>
      <c r="M184" s="267"/>
      <c r="N184" s="267"/>
      <c r="O184" s="267"/>
      <c r="P184" s="267"/>
      <c r="Q184" s="267"/>
      <c r="R184" s="267"/>
      <c r="S184" s="267"/>
      <c r="T184" s="267"/>
    </row>
    <row r="185" spans="3:20" s="268" customFormat="1" x14ac:dyDescent="0.35">
      <c r="C185" s="326" t="s">
        <v>112</v>
      </c>
      <c r="D185" s="292" t="s">
        <v>98</v>
      </c>
      <c r="E185" s="293"/>
      <c r="F185" s="293"/>
      <c r="G185" s="300"/>
      <c r="H185" s="300"/>
      <c r="I185" s="305">
        <v>11.920910449476951</v>
      </c>
      <c r="J185" s="305">
        <v>11.793843613633683</v>
      </c>
      <c r="K185" s="305">
        <v>14.538922155688622</v>
      </c>
      <c r="L185" s="267"/>
      <c r="M185" s="267"/>
      <c r="N185" s="267"/>
      <c r="O185" s="267"/>
      <c r="P185" s="267"/>
      <c r="Q185" s="267"/>
      <c r="R185" s="267"/>
      <c r="S185" s="267"/>
      <c r="T185" s="267"/>
    </row>
    <row r="186" spans="3:20" s="268" customFormat="1" x14ac:dyDescent="0.35">
      <c r="C186" s="326" t="s">
        <v>429</v>
      </c>
      <c r="D186" s="292" t="s">
        <v>98</v>
      </c>
      <c r="E186" s="293"/>
      <c r="F186" s="293"/>
      <c r="G186" s="300"/>
      <c r="H186" s="300"/>
      <c r="I186" s="305">
        <v>19.243697478991599</v>
      </c>
      <c r="J186" s="305">
        <v>15.004262574595057</v>
      </c>
      <c r="K186" s="305">
        <v>15.196078431372548</v>
      </c>
      <c r="L186" s="267"/>
      <c r="M186" s="267"/>
      <c r="N186" s="267"/>
      <c r="O186" s="267"/>
      <c r="P186" s="267"/>
      <c r="Q186" s="267"/>
      <c r="R186" s="267"/>
      <c r="S186" s="267"/>
      <c r="T186" s="267"/>
    </row>
    <row r="187" spans="3:20" s="268" customFormat="1" x14ac:dyDescent="0.35">
      <c r="C187" s="326" t="s">
        <v>430</v>
      </c>
      <c r="D187" s="292" t="s">
        <v>98</v>
      </c>
      <c r="E187" s="293"/>
      <c r="F187" s="293"/>
      <c r="G187" s="300"/>
      <c r="H187" s="300"/>
      <c r="I187" s="305">
        <v>7.3047858942065487</v>
      </c>
      <c r="J187" s="305">
        <v>8.6734693877551017</v>
      </c>
      <c r="K187" s="305">
        <v>9.5854922279792731</v>
      </c>
      <c r="L187" s="267"/>
      <c r="M187" s="267"/>
      <c r="N187" s="267"/>
      <c r="O187" s="267"/>
      <c r="P187" s="267"/>
      <c r="Q187" s="267"/>
      <c r="R187" s="267"/>
      <c r="S187" s="267"/>
      <c r="T187" s="267"/>
    </row>
    <row r="188" spans="3:20" s="268" customFormat="1" x14ac:dyDescent="0.35">
      <c r="C188" s="301" t="s">
        <v>468</v>
      </c>
      <c r="D188" s="328"/>
      <c r="E188" s="329"/>
      <c r="F188" s="329"/>
      <c r="G188" s="325"/>
      <c r="H188" s="325"/>
      <c r="I188" s="325"/>
      <c r="J188" s="325"/>
      <c r="K188" s="325"/>
      <c r="L188" s="267"/>
      <c r="M188" s="267"/>
      <c r="N188" s="267"/>
      <c r="O188" s="267"/>
      <c r="P188" s="267"/>
      <c r="Q188" s="267"/>
      <c r="R188" s="267"/>
      <c r="S188" s="267"/>
      <c r="T188" s="267"/>
    </row>
    <row r="189" spans="3:20" s="268" customFormat="1" x14ac:dyDescent="0.35">
      <c r="C189" s="326" t="s">
        <v>458</v>
      </c>
      <c r="D189" s="292" t="s">
        <v>98</v>
      </c>
      <c r="E189" s="293"/>
      <c r="F189" s="293"/>
      <c r="G189" s="288">
        <v>0.218441277742386</v>
      </c>
      <c r="H189" s="305">
        <v>23.068745570516999</v>
      </c>
      <c r="I189" s="305">
        <v>18.642117376294593</v>
      </c>
      <c r="J189" s="305">
        <v>17.619961612284069</v>
      </c>
      <c r="K189" s="305">
        <f>'[7]Web HR data'!H112*100</f>
        <v>23.802612481857764</v>
      </c>
      <c r="L189" s="267"/>
      <c r="M189" s="267"/>
      <c r="N189" s="267"/>
      <c r="O189" s="267"/>
      <c r="P189" s="267"/>
      <c r="Q189" s="267"/>
      <c r="R189" s="267"/>
      <c r="S189" s="267"/>
      <c r="T189" s="267"/>
    </row>
    <row r="190" spans="3:20" s="268" customFormat="1" x14ac:dyDescent="0.35">
      <c r="C190" s="326" t="s">
        <v>459</v>
      </c>
      <c r="D190" s="292" t="s">
        <v>98</v>
      </c>
      <c r="E190" s="293"/>
      <c r="F190" s="293"/>
      <c r="G190" s="288">
        <v>8.9810267090797397E-2</v>
      </c>
      <c r="H190" s="305">
        <v>11.354462550456001</v>
      </c>
      <c r="I190" s="305">
        <v>9.3114548166758269</v>
      </c>
      <c r="J190" s="305">
        <v>9.6679841897233203</v>
      </c>
      <c r="K190" s="305">
        <f>'[7]Web HR data'!H113*100</f>
        <v>9.9408571660050242</v>
      </c>
      <c r="L190" s="267"/>
      <c r="M190" s="267"/>
      <c r="N190" s="267"/>
      <c r="O190" s="267"/>
      <c r="P190" s="267"/>
      <c r="Q190" s="267"/>
      <c r="R190" s="267"/>
      <c r="S190" s="267"/>
      <c r="T190" s="267"/>
    </row>
    <row r="191" spans="3:20" s="268" customFormat="1" x14ac:dyDescent="0.35">
      <c r="C191" s="326" t="s">
        <v>460</v>
      </c>
      <c r="D191" s="292" t="s">
        <v>98</v>
      </c>
      <c r="E191" s="293"/>
      <c r="F191" s="293"/>
      <c r="G191" s="288">
        <v>0.112095139920712</v>
      </c>
      <c r="H191" s="305">
        <v>12.867830423939999</v>
      </c>
      <c r="I191" s="305">
        <v>12.949456174024313</v>
      </c>
      <c r="J191" s="305">
        <v>13.84742951907131</v>
      </c>
      <c r="K191" s="305">
        <f>'[7]Web HR data'!H114*100</f>
        <v>11.050543790633045</v>
      </c>
      <c r="L191" s="267"/>
      <c r="M191" s="267"/>
      <c r="N191" s="267"/>
      <c r="O191" s="267"/>
      <c r="P191" s="267"/>
      <c r="Q191" s="267"/>
      <c r="R191" s="267"/>
      <c r="S191" s="267"/>
      <c r="T191" s="267"/>
    </row>
    <row r="192" spans="3:20" s="268" customFormat="1" x14ac:dyDescent="0.35">
      <c r="C192" s="301" t="s">
        <v>469</v>
      </c>
      <c r="D192" s="328"/>
      <c r="E192" s="329"/>
      <c r="F192" s="329"/>
      <c r="G192" s="325"/>
      <c r="H192" s="325"/>
      <c r="I192" s="325"/>
      <c r="J192" s="325"/>
      <c r="K192" s="325"/>
      <c r="L192" s="267"/>
      <c r="M192" s="267"/>
      <c r="N192" s="267"/>
      <c r="O192" s="267"/>
      <c r="P192" s="267"/>
      <c r="Q192" s="267"/>
      <c r="R192" s="267"/>
      <c r="S192" s="267"/>
      <c r="T192" s="267"/>
    </row>
    <row r="193" spans="3:20" s="268" customFormat="1" x14ac:dyDescent="0.35">
      <c r="C193" s="330" t="s">
        <v>462</v>
      </c>
      <c r="D193" s="292" t="s">
        <v>98</v>
      </c>
      <c r="E193" s="293"/>
      <c r="F193" s="293"/>
      <c r="G193" s="288">
        <v>0.10492552071809801</v>
      </c>
      <c r="H193" s="305">
        <v>11.604522230677</v>
      </c>
      <c r="I193" s="305">
        <v>11.106025061509413</v>
      </c>
      <c r="J193" s="305">
        <v>11.15844278783576</v>
      </c>
      <c r="K193" s="305">
        <f>'[7]Web HR data'!H105*100</f>
        <v>10.521275959063978</v>
      </c>
      <c r="L193" s="267"/>
      <c r="M193" s="267"/>
      <c r="N193" s="267"/>
      <c r="O193" s="267"/>
      <c r="P193" s="267"/>
      <c r="Q193" s="267"/>
      <c r="R193" s="267"/>
      <c r="S193" s="267"/>
      <c r="T193" s="267"/>
    </row>
    <row r="194" spans="3:20" s="268" customFormat="1" x14ac:dyDescent="0.35">
      <c r="C194" s="330" t="s">
        <v>463</v>
      </c>
      <c r="D194" s="292" t="s">
        <v>98</v>
      </c>
      <c r="E194" s="293"/>
      <c r="F194" s="293"/>
      <c r="G194" s="288">
        <v>0.13216830790042899</v>
      </c>
      <c r="H194" s="305">
        <v>18.327035383030001</v>
      </c>
      <c r="I194" s="305">
        <v>13.076381555790215</v>
      </c>
      <c r="J194" s="305">
        <v>14.278046162104133</v>
      </c>
      <c r="K194" s="305">
        <f>'[7]Web HR data'!H106*100</f>
        <v>16.33146699546554</v>
      </c>
      <c r="L194" s="267"/>
      <c r="M194" s="267"/>
      <c r="N194" s="267"/>
      <c r="O194" s="267"/>
      <c r="P194" s="267"/>
      <c r="Q194" s="267"/>
      <c r="R194" s="267"/>
      <c r="S194" s="267"/>
      <c r="T194" s="267"/>
    </row>
    <row r="195" spans="3:20" s="268" customFormat="1" x14ac:dyDescent="0.35">
      <c r="C195" s="332" t="s">
        <v>470</v>
      </c>
      <c r="D195" s="328"/>
      <c r="E195" s="329"/>
      <c r="F195" s="329"/>
      <c r="G195" s="304"/>
      <c r="H195" s="304"/>
      <c r="I195" s="304"/>
      <c r="J195" s="304"/>
      <c r="K195" s="304"/>
      <c r="L195" s="267"/>
      <c r="M195" s="267"/>
      <c r="N195" s="267"/>
      <c r="O195" s="267"/>
      <c r="P195" s="267"/>
      <c r="Q195" s="267"/>
      <c r="R195" s="267"/>
      <c r="S195" s="267"/>
      <c r="T195" s="267"/>
    </row>
    <row r="196" spans="3:20" s="268" customFormat="1" x14ac:dyDescent="0.35">
      <c r="C196" s="326" t="s">
        <v>463</v>
      </c>
      <c r="D196" s="292" t="s">
        <v>98</v>
      </c>
      <c r="E196" s="293"/>
      <c r="F196" s="293"/>
      <c r="G196" s="288">
        <v>0.23704268292682926</v>
      </c>
      <c r="H196" s="288">
        <v>0.24280442804428043</v>
      </c>
      <c r="I196" s="288">
        <v>0.26083761939750183</v>
      </c>
      <c r="J196" s="288">
        <v>0.25856929955290608</v>
      </c>
      <c r="K196" s="288">
        <f>[7]Workforce!E28</f>
        <v>0.26468455402465557</v>
      </c>
      <c r="L196" s="267"/>
      <c r="M196" s="267"/>
      <c r="N196" s="267"/>
      <c r="O196" s="267"/>
      <c r="P196" s="267"/>
      <c r="Q196" s="267"/>
      <c r="R196" s="267"/>
      <c r="S196" s="267"/>
      <c r="T196" s="267"/>
    </row>
    <row r="197" spans="3:20" s="268" customFormat="1" x14ac:dyDescent="0.35">
      <c r="C197" s="326" t="s">
        <v>462</v>
      </c>
      <c r="D197" s="292" t="s">
        <v>98</v>
      </c>
      <c r="E197" s="293"/>
      <c r="F197" s="293"/>
      <c r="G197" s="288">
        <v>0.76295731707317072</v>
      </c>
      <c r="H197" s="288">
        <v>0.75719557195571952</v>
      </c>
      <c r="I197" s="288">
        <v>0.73916238060249817</v>
      </c>
      <c r="J197" s="288">
        <v>0.74143070044709392</v>
      </c>
      <c r="K197" s="288">
        <f>1-K196</f>
        <v>0.73531544597534437</v>
      </c>
      <c r="L197" s="267"/>
      <c r="M197" s="267"/>
      <c r="N197" s="267"/>
      <c r="O197" s="267"/>
      <c r="P197" s="267"/>
      <c r="Q197" s="267"/>
      <c r="R197" s="267"/>
      <c r="S197" s="267"/>
      <c r="T197" s="267"/>
    </row>
    <row r="198" spans="3:20" s="268" customFormat="1" x14ac:dyDescent="0.35">
      <c r="C198" s="332" t="s">
        <v>471</v>
      </c>
      <c r="D198" s="328"/>
      <c r="E198" s="329"/>
      <c r="F198" s="329"/>
      <c r="G198" s="304"/>
      <c r="H198" s="304"/>
      <c r="I198" s="304"/>
      <c r="J198" s="304"/>
      <c r="K198" s="304"/>
      <c r="L198" s="267"/>
      <c r="M198" s="267"/>
      <c r="N198" s="267"/>
      <c r="O198" s="267"/>
      <c r="P198" s="267"/>
      <c r="Q198" s="267"/>
      <c r="R198" s="267"/>
      <c r="S198" s="267"/>
      <c r="T198" s="267"/>
    </row>
    <row r="199" spans="3:20" s="268" customFormat="1" x14ac:dyDescent="0.35">
      <c r="C199" s="299" t="s">
        <v>472</v>
      </c>
      <c r="D199" s="286" t="s">
        <v>98</v>
      </c>
      <c r="E199" s="287"/>
      <c r="F199" s="287"/>
      <c r="G199" s="288">
        <v>0.24267127799736499</v>
      </c>
      <c r="H199" s="289">
        <v>24.037985136251034</v>
      </c>
      <c r="I199" s="289">
        <v>24.534738114771795</v>
      </c>
      <c r="J199" s="289">
        <v>24.849939975990395</v>
      </c>
      <c r="K199" s="289">
        <f>[7]Workforce!N3*100</f>
        <v>25.555803074181334</v>
      </c>
      <c r="L199" s="267"/>
      <c r="M199" s="267"/>
      <c r="N199" s="267"/>
      <c r="O199" s="267"/>
      <c r="P199" s="267"/>
      <c r="Q199" s="267"/>
      <c r="R199" s="267"/>
      <c r="S199" s="267"/>
      <c r="T199" s="267"/>
    </row>
    <row r="200" spans="3:20" s="268" customFormat="1" x14ac:dyDescent="0.35">
      <c r="C200" s="299" t="s">
        <v>473</v>
      </c>
      <c r="D200" s="286" t="s">
        <v>98</v>
      </c>
      <c r="E200" s="287"/>
      <c r="F200" s="287"/>
      <c r="G200" s="300"/>
      <c r="H200" s="300"/>
      <c r="I200" s="289">
        <v>29.5</v>
      </c>
      <c r="J200" s="289">
        <v>28.82968601332065</v>
      </c>
      <c r="K200" s="289">
        <f>[7]Workforce!F40*100</f>
        <v>28.63720073664825</v>
      </c>
      <c r="L200" s="267"/>
      <c r="M200" s="267"/>
      <c r="N200" s="267"/>
      <c r="O200" s="267"/>
      <c r="P200" s="267"/>
      <c r="Q200" s="267"/>
      <c r="R200" s="267"/>
      <c r="S200" s="267"/>
      <c r="T200" s="267"/>
    </row>
    <row r="201" spans="3:20" s="268" customFormat="1" x14ac:dyDescent="0.35">
      <c r="C201" s="299" t="s">
        <v>474</v>
      </c>
      <c r="D201" s="286" t="s">
        <v>98</v>
      </c>
      <c r="E201" s="287"/>
      <c r="F201" s="287"/>
      <c r="G201" s="300"/>
      <c r="H201" s="300"/>
      <c r="I201" s="289">
        <v>20.9</v>
      </c>
      <c r="J201" s="289">
        <v>20.255653883972467</v>
      </c>
      <c r="K201" s="289">
        <f>'[7]Div HR data'!Q67*100</f>
        <v>20.582329317269078</v>
      </c>
      <c r="L201" s="267"/>
      <c r="M201" s="267"/>
      <c r="N201" s="267"/>
      <c r="O201" s="267"/>
      <c r="P201" s="267"/>
      <c r="Q201" s="267"/>
      <c r="R201" s="267"/>
      <c r="S201" s="267"/>
      <c r="T201" s="267"/>
    </row>
    <row r="202" spans="3:20" s="268" customFormat="1" x14ac:dyDescent="0.35">
      <c r="C202" s="291" t="s">
        <v>475</v>
      </c>
      <c r="D202" s="292" t="s">
        <v>98</v>
      </c>
      <c r="E202" s="293"/>
      <c r="F202" s="293"/>
      <c r="G202" s="333">
        <v>0.23704268292682926</v>
      </c>
      <c r="H202" s="295">
        <v>24.023616881696917</v>
      </c>
      <c r="I202" s="295">
        <v>24.438021836865769</v>
      </c>
      <c r="J202" s="295">
        <v>24.786041893233723</v>
      </c>
      <c r="K202" s="295">
        <f>'[7]Web HR data'!H44*100</f>
        <v>25.496060001898798</v>
      </c>
      <c r="L202" s="267"/>
      <c r="M202" s="267"/>
      <c r="N202" s="267"/>
      <c r="O202" s="267"/>
      <c r="P202" s="267"/>
      <c r="Q202" s="267"/>
      <c r="R202" s="267"/>
      <c r="S202" s="267"/>
      <c r="T202" s="267"/>
    </row>
    <row r="203" spans="3:20" s="268" customFormat="1" x14ac:dyDescent="0.35">
      <c r="C203" s="291" t="s">
        <v>476</v>
      </c>
      <c r="D203" s="292" t="s">
        <v>98</v>
      </c>
      <c r="E203" s="293"/>
      <c r="F203" s="293"/>
      <c r="G203" s="300"/>
      <c r="H203" s="300"/>
      <c r="I203" s="300"/>
      <c r="J203" s="295">
        <v>1.3383131030189854</v>
      </c>
      <c r="K203" s="295">
        <f>'[7]Web HR data'!H51*100</f>
        <v>1.1227444865226108</v>
      </c>
      <c r="L203" s="267"/>
      <c r="M203" s="267"/>
      <c r="N203" s="267"/>
      <c r="O203" s="267"/>
      <c r="P203" s="267"/>
      <c r="Q203" s="267"/>
      <c r="R203" s="267"/>
      <c r="S203" s="267"/>
      <c r="T203" s="267"/>
    </row>
    <row r="204" spans="3:20" s="268" customFormat="1" x14ac:dyDescent="0.35">
      <c r="C204" s="291" t="s">
        <v>477</v>
      </c>
      <c r="D204" s="292" t="s">
        <v>420</v>
      </c>
      <c r="E204" s="293"/>
      <c r="F204" s="293"/>
      <c r="G204" s="300"/>
      <c r="H204" s="300"/>
      <c r="I204" s="300"/>
      <c r="J204" s="319">
        <v>2025</v>
      </c>
      <c r="K204" s="319">
        <f>'[7]Web HR data'!H46</f>
        <v>2246</v>
      </c>
      <c r="L204" s="267"/>
      <c r="M204" s="267"/>
      <c r="N204" s="267"/>
      <c r="O204" s="267"/>
      <c r="P204" s="267"/>
      <c r="Q204" s="267"/>
      <c r="R204" s="267"/>
      <c r="S204" s="267"/>
      <c r="T204" s="267"/>
    </row>
    <row r="205" spans="3:20" s="268" customFormat="1" x14ac:dyDescent="0.35">
      <c r="C205" s="334" t="s">
        <v>422</v>
      </c>
      <c r="D205" s="292" t="s">
        <v>98</v>
      </c>
      <c r="E205" s="293"/>
      <c r="F205" s="293"/>
      <c r="G205" s="300"/>
      <c r="H205" s="300"/>
      <c r="I205" s="300"/>
      <c r="J205" s="305">
        <v>74.172839506172835</v>
      </c>
      <c r="K205" s="305">
        <f>'[7]Web HR data'!H47*100</f>
        <v>74.621549421193237</v>
      </c>
      <c r="L205" s="267"/>
      <c r="M205" s="267"/>
      <c r="N205" s="267"/>
      <c r="O205" s="267"/>
      <c r="P205" s="267"/>
      <c r="Q205" s="267"/>
      <c r="R205" s="267"/>
      <c r="S205" s="267"/>
      <c r="T205" s="267"/>
    </row>
    <row r="206" spans="3:20" s="268" customFormat="1" x14ac:dyDescent="0.35">
      <c r="C206" s="334" t="s">
        <v>423</v>
      </c>
      <c r="D206" s="292" t="s">
        <v>98</v>
      </c>
      <c r="E206" s="293"/>
      <c r="F206" s="293"/>
      <c r="G206" s="300"/>
      <c r="H206" s="300"/>
      <c r="I206" s="300"/>
      <c r="J206" s="305">
        <v>25.8</v>
      </c>
      <c r="K206" s="305">
        <f>'[7]Web HR data'!H48*100</f>
        <v>25.378450578806767</v>
      </c>
      <c r="L206" s="267"/>
      <c r="M206" s="267"/>
      <c r="N206" s="267"/>
      <c r="O206" s="267"/>
      <c r="P206" s="267"/>
      <c r="Q206" s="267"/>
      <c r="R206" s="267"/>
      <c r="S206" s="267"/>
      <c r="T206" s="267"/>
    </row>
    <row r="207" spans="3:20" s="268" customFormat="1" x14ac:dyDescent="0.35">
      <c r="C207" s="70" t="s">
        <v>478</v>
      </c>
      <c r="D207" s="69"/>
      <c r="E207" s="158"/>
      <c r="F207" s="158"/>
      <c r="G207" s="335"/>
      <c r="H207" s="335"/>
      <c r="I207" s="335"/>
      <c r="J207" s="335"/>
      <c r="K207" s="335"/>
      <c r="L207" s="267"/>
      <c r="M207" s="267"/>
      <c r="N207" s="267"/>
      <c r="O207" s="267"/>
      <c r="P207" s="267"/>
      <c r="Q207" s="267"/>
      <c r="R207" s="267"/>
      <c r="S207" s="267"/>
      <c r="T207" s="267"/>
    </row>
    <row r="208" spans="3:20" s="268" customFormat="1" x14ac:dyDescent="0.35">
      <c r="C208" s="336" t="s">
        <v>479</v>
      </c>
      <c r="D208" s="84" t="s">
        <v>420</v>
      </c>
      <c r="E208" s="192"/>
      <c r="F208" s="192"/>
      <c r="G208" s="120"/>
      <c r="H208" s="120"/>
      <c r="I208" s="120"/>
      <c r="J208" s="120"/>
      <c r="K208" s="310">
        <v>1566</v>
      </c>
      <c r="L208" s="267"/>
      <c r="M208" s="267"/>
      <c r="N208" s="267"/>
      <c r="O208" s="267"/>
      <c r="P208" s="267"/>
      <c r="Q208" s="267"/>
      <c r="R208" s="267"/>
      <c r="S208" s="267"/>
      <c r="T208" s="267"/>
    </row>
    <row r="209" spans="3:20" s="268" customFormat="1" x14ac:dyDescent="0.35">
      <c r="C209" s="232" t="s">
        <v>422</v>
      </c>
      <c r="D209" s="84" t="s">
        <v>98</v>
      </c>
      <c r="E209" s="192"/>
      <c r="F209" s="192"/>
      <c r="G209" s="120"/>
      <c r="H209" s="120"/>
      <c r="I209" s="120"/>
      <c r="J209" s="120"/>
      <c r="K209" s="337">
        <v>67.113665389527497</v>
      </c>
      <c r="L209" s="267"/>
      <c r="M209" s="267"/>
      <c r="N209" s="267"/>
      <c r="O209" s="267"/>
      <c r="P209" s="267"/>
      <c r="Q209" s="267"/>
      <c r="R209" s="267"/>
      <c r="S209" s="267"/>
      <c r="T209" s="267"/>
    </row>
    <row r="210" spans="3:20" s="268" customFormat="1" x14ac:dyDescent="0.35">
      <c r="C210" s="232" t="s">
        <v>423</v>
      </c>
      <c r="D210" s="84" t="s">
        <v>98</v>
      </c>
      <c r="E210" s="192"/>
      <c r="F210" s="192"/>
      <c r="G210" s="120"/>
      <c r="H210" s="120"/>
      <c r="I210" s="120"/>
      <c r="J210" s="120"/>
      <c r="K210" s="337">
        <v>32.886334610472503</v>
      </c>
      <c r="L210" s="267"/>
      <c r="M210" s="267"/>
      <c r="N210" s="267"/>
      <c r="O210" s="267"/>
      <c r="P210" s="267"/>
      <c r="Q210" s="267"/>
      <c r="R210" s="267"/>
      <c r="S210" s="267"/>
      <c r="T210" s="267"/>
    </row>
    <row r="211" spans="3:20" s="268" customFormat="1" x14ac:dyDescent="0.35">
      <c r="C211" s="336" t="s">
        <v>480</v>
      </c>
      <c r="D211" s="84" t="s">
        <v>420</v>
      </c>
      <c r="E211" s="192"/>
      <c r="F211" s="192"/>
      <c r="G211" s="120"/>
      <c r="H211" s="120"/>
      <c r="I211" s="120"/>
      <c r="J211" s="120"/>
      <c r="K211" s="310">
        <v>714</v>
      </c>
      <c r="L211" s="267"/>
      <c r="M211" s="267"/>
      <c r="N211" s="267"/>
      <c r="O211" s="267"/>
      <c r="P211" s="267"/>
      <c r="Q211" s="267"/>
      <c r="R211" s="267"/>
      <c r="S211" s="267"/>
      <c r="T211" s="267"/>
    </row>
    <row r="212" spans="3:20" s="268" customFormat="1" x14ac:dyDescent="0.35">
      <c r="C212" s="232" t="s">
        <v>422</v>
      </c>
      <c r="D212" s="84" t="s">
        <v>98</v>
      </c>
      <c r="E212" s="192"/>
      <c r="F212" s="192"/>
      <c r="G212" s="120"/>
      <c r="H212" s="120"/>
      <c r="I212" s="120"/>
      <c r="J212" s="120"/>
      <c r="K212" s="337">
        <v>19.6078431372549</v>
      </c>
      <c r="L212" s="267"/>
      <c r="M212" s="267"/>
      <c r="N212" s="267"/>
      <c r="O212" s="267"/>
      <c r="P212" s="267"/>
      <c r="Q212" s="267"/>
      <c r="R212" s="267"/>
      <c r="S212" s="267"/>
      <c r="T212" s="267"/>
    </row>
    <row r="213" spans="3:20" s="268" customFormat="1" x14ac:dyDescent="0.35">
      <c r="C213" s="232" t="s">
        <v>423</v>
      </c>
      <c r="D213" s="84" t="s">
        <v>98</v>
      </c>
      <c r="E213" s="192"/>
      <c r="F213" s="192"/>
      <c r="G213" s="120"/>
      <c r="H213" s="120"/>
      <c r="I213" s="120"/>
      <c r="J213" s="120"/>
      <c r="K213" s="337">
        <v>80.392156862745097</v>
      </c>
      <c r="L213" s="267"/>
      <c r="M213" s="267"/>
      <c r="N213" s="267"/>
      <c r="O213" s="267"/>
      <c r="P213" s="267"/>
      <c r="Q213" s="267"/>
      <c r="R213" s="267"/>
      <c r="S213" s="267"/>
      <c r="T213" s="267"/>
    </row>
    <row r="214" spans="3:20" s="268" customFormat="1" x14ac:dyDescent="0.35">
      <c r="C214" s="336" t="s">
        <v>481</v>
      </c>
      <c r="D214" s="84" t="s">
        <v>420</v>
      </c>
      <c r="E214" s="192"/>
      <c r="F214" s="192"/>
      <c r="G214" s="120"/>
      <c r="H214" s="120"/>
      <c r="I214" s="120"/>
      <c r="J214" s="120"/>
      <c r="K214" s="310">
        <v>310</v>
      </c>
      <c r="L214" s="267"/>
      <c r="M214" s="267"/>
      <c r="N214" s="267"/>
      <c r="O214" s="267"/>
      <c r="P214" s="267"/>
      <c r="Q214" s="267"/>
      <c r="R214" s="267"/>
      <c r="S214" s="267"/>
      <c r="T214" s="267"/>
    </row>
    <row r="215" spans="3:20" s="268" customFormat="1" x14ac:dyDescent="0.35">
      <c r="C215" s="232" t="s">
        <v>422</v>
      </c>
      <c r="D215" s="84" t="s">
        <v>98</v>
      </c>
      <c r="E215" s="192"/>
      <c r="F215" s="192"/>
      <c r="G215" s="120"/>
      <c r="H215" s="120"/>
      <c r="I215" s="120"/>
      <c r="J215" s="120"/>
      <c r="K215" s="337">
        <v>28.064516129032299</v>
      </c>
      <c r="L215" s="267"/>
      <c r="M215" s="267"/>
      <c r="N215" s="267"/>
      <c r="O215" s="267"/>
      <c r="P215" s="267"/>
      <c r="Q215" s="267"/>
      <c r="R215" s="267"/>
      <c r="S215" s="267"/>
      <c r="T215" s="267"/>
    </row>
    <row r="216" spans="3:20" s="268" customFormat="1" x14ac:dyDescent="0.35">
      <c r="C216" s="232" t="s">
        <v>423</v>
      </c>
      <c r="D216" s="84" t="s">
        <v>98</v>
      </c>
      <c r="E216" s="192"/>
      <c r="F216" s="192"/>
      <c r="G216" s="120"/>
      <c r="H216" s="120"/>
      <c r="I216" s="120"/>
      <c r="J216" s="120"/>
      <c r="K216" s="337">
        <v>71.935483870967701</v>
      </c>
      <c r="L216" s="267"/>
      <c r="M216" s="267"/>
      <c r="N216" s="267"/>
      <c r="O216" s="267"/>
      <c r="P216" s="267"/>
      <c r="Q216" s="267"/>
      <c r="R216" s="267"/>
      <c r="S216" s="267"/>
      <c r="T216" s="267"/>
    </row>
    <row r="217" spans="3:20" s="268" customFormat="1" x14ac:dyDescent="0.35">
      <c r="C217" s="336" t="s">
        <v>482</v>
      </c>
      <c r="D217" s="84" t="s">
        <v>420</v>
      </c>
      <c r="E217" s="192"/>
      <c r="F217" s="192"/>
      <c r="G217" s="120"/>
      <c r="H217" s="120"/>
      <c r="I217" s="120"/>
      <c r="J217" s="120"/>
      <c r="K217" s="310">
        <v>267</v>
      </c>
      <c r="L217" s="267"/>
      <c r="M217" s="267"/>
      <c r="N217" s="267"/>
      <c r="O217" s="267"/>
      <c r="P217" s="267"/>
      <c r="Q217" s="267"/>
      <c r="R217" s="267"/>
      <c r="S217" s="267"/>
      <c r="T217" s="267"/>
    </row>
    <row r="218" spans="3:20" s="268" customFormat="1" x14ac:dyDescent="0.35">
      <c r="C218" s="232" t="s">
        <v>422</v>
      </c>
      <c r="D218" s="84" t="s">
        <v>98</v>
      </c>
      <c r="E218" s="192"/>
      <c r="F218" s="192"/>
      <c r="G218" s="120"/>
      <c r="H218" s="120"/>
      <c r="I218" s="120"/>
      <c r="J218" s="120"/>
      <c r="K218" s="337">
        <v>20.9737827715356</v>
      </c>
      <c r="L218" s="267"/>
      <c r="M218" s="267"/>
      <c r="N218" s="267"/>
      <c r="O218" s="267"/>
      <c r="P218" s="267"/>
      <c r="Q218" s="267"/>
      <c r="R218" s="267"/>
      <c r="S218" s="267"/>
      <c r="T218" s="267"/>
    </row>
    <row r="219" spans="3:20" s="268" customFormat="1" x14ac:dyDescent="0.35">
      <c r="C219" s="232" t="s">
        <v>423</v>
      </c>
      <c r="D219" s="84" t="s">
        <v>98</v>
      </c>
      <c r="E219" s="192"/>
      <c r="F219" s="192"/>
      <c r="G219" s="120"/>
      <c r="H219" s="120"/>
      <c r="I219" s="120"/>
      <c r="J219" s="120"/>
      <c r="K219" s="337">
        <v>79.026217228464404</v>
      </c>
      <c r="L219" s="267"/>
      <c r="M219" s="267"/>
      <c r="N219" s="267"/>
      <c r="O219" s="267"/>
      <c r="P219" s="267"/>
      <c r="Q219" s="267"/>
      <c r="R219" s="267"/>
      <c r="S219" s="267"/>
      <c r="T219" s="267"/>
    </row>
    <row r="220" spans="3:20" s="268" customFormat="1" x14ac:dyDescent="0.35">
      <c r="C220" s="336" t="s">
        <v>483</v>
      </c>
      <c r="D220" s="84" t="s">
        <v>98</v>
      </c>
      <c r="E220" s="192"/>
      <c r="F220" s="192"/>
      <c r="G220" s="120"/>
      <c r="H220" s="120"/>
      <c r="I220" s="120"/>
      <c r="J220" s="120"/>
      <c r="K220" s="338">
        <f>K214/K211</f>
        <v>0.43417366946778713</v>
      </c>
      <c r="L220" s="267"/>
      <c r="M220" s="267"/>
      <c r="N220" s="267"/>
      <c r="O220" s="267"/>
      <c r="P220" s="267"/>
      <c r="Q220" s="267"/>
      <c r="R220" s="267"/>
      <c r="S220" s="267"/>
      <c r="T220" s="267"/>
    </row>
    <row r="221" spans="3:20" s="268" customFormat="1" x14ac:dyDescent="0.35">
      <c r="C221" s="232" t="s">
        <v>422</v>
      </c>
      <c r="D221" s="84" t="s">
        <v>98</v>
      </c>
      <c r="E221" s="192"/>
      <c r="F221" s="192"/>
      <c r="G221" s="120"/>
      <c r="H221" s="120"/>
      <c r="I221" s="120"/>
      <c r="J221" s="120"/>
      <c r="K221" s="339">
        <f>K215</f>
        <v>28.064516129032299</v>
      </c>
      <c r="L221" s="267"/>
      <c r="M221" s="267"/>
      <c r="N221" s="267"/>
      <c r="O221" s="267"/>
      <c r="P221" s="267"/>
      <c r="Q221" s="267"/>
      <c r="R221" s="267"/>
      <c r="S221" s="267"/>
      <c r="T221" s="267"/>
    </row>
    <row r="222" spans="3:20" s="268" customFormat="1" x14ac:dyDescent="0.35">
      <c r="C222" s="232" t="s">
        <v>423</v>
      </c>
      <c r="D222" s="84" t="s">
        <v>98</v>
      </c>
      <c r="E222" s="192"/>
      <c r="F222" s="192"/>
      <c r="G222" s="120"/>
      <c r="H222" s="120"/>
      <c r="I222" s="120"/>
      <c r="J222" s="120"/>
      <c r="K222" s="339">
        <f>K216</f>
        <v>71.935483870967701</v>
      </c>
      <c r="L222" s="267"/>
      <c r="M222" s="267"/>
      <c r="N222" s="267"/>
      <c r="O222" s="267"/>
      <c r="P222" s="267"/>
      <c r="Q222" s="267"/>
      <c r="R222" s="267"/>
      <c r="S222" s="267"/>
      <c r="T222" s="267"/>
    </row>
    <row r="223" spans="3:20" s="268" customFormat="1" x14ac:dyDescent="0.35">
      <c r="C223" s="336" t="s">
        <v>484</v>
      </c>
      <c r="D223" s="84" t="s">
        <v>98</v>
      </c>
      <c r="E223" s="192"/>
      <c r="F223" s="192"/>
      <c r="G223" s="120"/>
      <c r="H223" s="120"/>
      <c r="I223" s="120"/>
      <c r="J223" s="120"/>
      <c r="K223" s="339">
        <f>[7]Workforce!B100</f>
        <v>86.129032258064512</v>
      </c>
      <c r="L223" s="267"/>
      <c r="M223" s="267"/>
      <c r="N223" s="267"/>
      <c r="O223" s="267"/>
      <c r="P223" s="267"/>
      <c r="Q223" s="267"/>
      <c r="R223" s="267"/>
      <c r="S223" s="267"/>
      <c r="T223" s="267"/>
    </row>
    <row r="224" spans="3:20" s="268" customFormat="1" x14ac:dyDescent="0.35">
      <c r="C224" s="232" t="s">
        <v>422</v>
      </c>
      <c r="D224" s="84" t="s">
        <v>98</v>
      </c>
      <c r="E224" s="192"/>
      <c r="F224" s="192"/>
      <c r="G224" s="120"/>
      <c r="H224" s="120"/>
      <c r="I224" s="120"/>
      <c r="J224" s="120"/>
      <c r="K224" s="339">
        <f>[7]Workforce!C100</f>
        <v>64.367816091954026</v>
      </c>
      <c r="L224" s="267"/>
      <c r="M224" s="267"/>
      <c r="N224" s="267"/>
      <c r="O224" s="267"/>
      <c r="P224" s="267"/>
      <c r="Q224" s="267"/>
      <c r="R224" s="267"/>
      <c r="S224" s="267"/>
      <c r="T224" s="267"/>
    </row>
    <row r="225" spans="3:20" s="268" customFormat="1" x14ac:dyDescent="0.35">
      <c r="C225" s="232" t="s">
        <v>423</v>
      </c>
      <c r="D225" s="84" t="s">
        <v>98</v>
      </c>
      <c r="E225" s="192"/>
      <c r="F225" s="192"/>
      <c r="G225" s="120"/>
      <c r="H225" s="120"/>
      <c r="I225" s="120"/>
      <c r="J225" s="120"/>
      <c r="K225" s="339">
        <f>[7]Workforce!D100</f>
        <v>94.618834080717491</v>
      </c>
      <c r="L225" s="267"/>
      <c r="M225" s="267"/>
      <c r="N225" s="267"/>
      <c r="O225" s="267"/>
      <c r="P225" s="267"/>
      <c r="Q225" s="267"/>
      <c r="R225" s="267"/>
      <c r="S225" s="267"/>
      <c r="T225" s="267"/>
    </row>
    <row r="226" spans="3:20" s="268" customFormat="1" ht="29" x14ac:dyDescent="0.35">
      <c r="C226" s="332" t="s">
        <v>485</v>
      </c>
      <c r="D226" s="328"/>
      <c r="E226" s="329"/>
      <c r="F226" s="329"/>
      <c r="G226" s="304"/>
      <c r="H226" s="304"/>
      <c r="I226" s="304"/>
      <c r="J226" s="304"/>
      <c r="K226" s="304"/>
      <c r="L226" s="267"/>
      <c r="M226" s="267"/>
      <c r="N226" s="267"/>
      <c r="O226" s="267"/>
      <c r="P226" s="267"/>
      <c r="Q226" s="267"/>
      <c r="R226" s="267"/>
      <c r="S226" s="267"/>
      <c r="T226" s="267"/>
    </row>
    <row r="227" spans="3:20" s="268" customFormat="1" x14ac:dyDescent="0.35">
      <c r="C227" s="224" t="s">
        <v>486</v>
      </c>
      <c r="D227" s="84" t="s">
        <v>98</v>
      </c>
      <c r="E227" s="192"/>
      <c r="F227" s="192"/>
      <c r="G227" s="120"/>
      <c r="H227" s="120"/>
      <c r="I227" s="120"/>
      <c r="J227" s="120"/>
      <c r="K227" s="340">
        <v>0</v>
      </c>
      <c r="L227" s="267"/>
      <c r="M227" s="267"/>
      <c r="N227" s="267"/>
      <c r="O227" s="267"/>
      <c r="P227" s="267"/>
      <c r="Q227" s="267"/>
      <c r="R227" s="267"/>
      <c r="S227" s="267"/>
      <c r="T227" s="267"/>
    </row>
    <row r="228" spans="3:20" s="268" customFormat="1" x14ac:dyDescent="0.35">
      <c r="C228" s="224" t="s">
        <v>112</v>
      </c>
      <c r="D228" s="84" t="s">
        <v>98</v>
      </c>
      <c r="E228" s="192"/>
      <c r="F228" s="192"/>
      <c r="G228" s="120"/>
      <c r="H228" s="120"/>
      <c r="I228" s="120"/>
      <c r="J228" s="120"/>
      <c r="K228" s="340">
        <v>93.103448275862107</v>
      </c>
      <c r="L228" s="267"/>
      <c r="M228" s="267"/>
      <c r="N228" s="267"/>
      <c r="O228" s="267"/>
      <c r="P228" s="267"/>
      <c r="Q228" s="267"/>
      <c r="R228" s="267"/>
      <c r="S228" s="267"/>
      <c r="T228" s="267"/>
    </row>
    <row r="229" spans="3:20" s="268" customFormat="1" x14ac:dyDescent="0.35">
      <c r="C229" s="224" t="s">
        <v>487</v>
      </c>
      <c r="D229" s="84" t="s">
        <v>98</v>
      </c>
      <c r="E229" s="192"/>
      <c r="F229" s="192"/>
      <c r="G229" s="120"/>
      <c r="H229" s="120"/>
      <c r="I229" s="120"/>
      <c r="J229" s="120"/>
      <c r="K229" s="340">
        <v>100</v>
      </c>
      <c r="L229" s="267"/>
      <c r="M229" s="267"/>
      <c r="N229" s="267"/>
      <c r="O229" s="267"/>
      <c r="P229" s="267"/>
      <c r="Q229" s="267"/>
      <c r="R229" s="267"/>
      <c r="S229" s="267"/>
      <c r="T229" s="267"/>
    </row>
    <row r="230" spans="3:20" s="268" customFormat="1" x14ac:dyDescent="0.35">
      <c r="C230" s="224" t="s">
        <v>108</v>
      </c>
      <c r="D230" s="84" t="s">
        <v>98</v>
      </c>
      <c r="E230" s="192"/>
      <c r="F230" s="192"/>
      <c r="G230" s="120"/>
      <c r="H230" s="120"/>
      <c r="I230" s="120"/>
      <c r="J230" s="120"/>
      <c r="K230" s="340">
        <v>86.9791666666667</v>
      </c>
      <c r="L230" s="267"/>
      <c r="M230" s="267"/>
      <c r="N230" s="267"/>
      <c r="O230" s="267"/>
      <c r="P230" s="267"/>
      <c r="Q230" s="267"/>
      <c r="R230" s="267"/>
      <c r="S230" s="267"/>
      <c r="T230" s="267"/>
    </row>
    <row r="231" spans="3:20" s="268" customFormat="1" x14ac:dyDescent="0.35">
      <c r="C231" s="224" t="s">
        <v>488</v>
      </c>
      <c r="D231" s="84" t="s">
        <v>98</v>
      </c>
      <c r="E231" s="192"/>
      <c r="F231" s="192"/>
      <c r="G231" s="120"/>
      <c r="H231" s="120"/>
      <c r="I231" s="120"/>
      <c r="J231" s="120"/>
      <c r="K231" s="340">
        <v>0</v>
      </c>
      <c r="L231" s="267"/>
      <c r="M231" s="267"/>
      <c r="N231" s="267"/>
      <c r="O231" s="267"/>
      <c r="P231" s="267"/>
      <c r="Q231" s="267"/>
      <c r="R231" s="267"/>
      <c r="S231" s="267"/>
      <c r="T231" s="267"/>
    </row>
    <row r="232" spans="3:20" s="268" customFormat="1" x14ac:dyDescent="0.35">
      <c r="C232" s="224" t="s">
        <v>489</v>
      </c>
      <c r="D232" s="84" t="s">
        <v>98</v>
      </c>
      <c r="E232" s="192"/>
      <c r="F232" s="192"/>
      <c r="G232" s="120"/>
      <c r="H232" s="120"/>
      <c r="I232" s="120"/>
      <c r="J232" s="120"/>
      <c r="K232" s="340">
        <v>100</v>
      </c>
      <c r="L232" s="267"/>
      <c r="M232" s="267"/>
      <c r="N232" s="267"/>
      <c r="O232" s="267"/>
      <c r="P232" s="267"/>
      <c r="Q232" s="267"/>
      <c r="R232" s="267"/>
      <c r="S232" s="267"/>
      <c r="T232" s="267"/>
    </row>
    <row r="233" spans="3:20" s="268" customFormat="1" x14ac:dyDescent="0.35">
      <c r="C233" s="224" t="s">
        <v>490</v>
      </c>
      <c r="D233" s="84" t="s">
        <v>98</v>
      </c>
      <c r="E233" s="192"/>
      <c r="F233" s="192"/>
      <c r="G233" s="120"/>
      <c r="H233" s="120"/>
      <c r="I233" s="120"/>
      <c r="J233" s="120"/>
      <c r="K233" s="340">
        <v>75</v>
      </c>
      <c r="L233" s="267"/>
      <c r="M233" s="267"/>
      <c r="N233" s="267"/>
      <c r="O233" s="267"/>
      <c r="P233" s="267"/>
      <c r="Q233" s="267"/>
      <c r="R233" s="267"/>
      <c r="S233" s="267"/>
      <c r="T233" s="267"/>
    </row>
    <row r="234" spans="3:20" s="268" customFormat="1" x14ac:dyDescent="0.35">
      <c r="C234" s="224" t="s">
        <v>491</v>
      </c>
      <c r="D234" s="84" t="s">
        <v>98</v>
      </c>
      <c r="E234" s="192"/>
      <c r="F234" s="192"/>
      <c r="G234" s="120"/>
      <c r="H234" s="120"/>
      <c r="I234" s="120"/>
      <c r="J234" s="120"/>
      <c r="K234" s="340">
        <v>100</v>
      </c>
      <c r="L234" s="267"/>
      <c r="M234" s="267"/>
      <c r="N234" s="267"/>
      <c r="O234" s="267"/>
      <c r="P234" s="267"/>
      <c r="Q234" s="267"/>
      <c r="R234" s="267"/>
      <c r="S234" s="267"/>
      <c r="T234" s="267"/>
    </row>
    <row r="235" spans="3:20" s="268" customFormat="1" x14ac:dyDescent="0.35">
      <c r="C235" s="224" t="s">
        <v>110</v>
      </c>
      <c r="D235" s="84" t="s">
        <v>98</v>
      </c>
      <c r="E235" s="192"/>
      <c r="F235" s="192"/>
      <c r="G235" s="120"/>
      <c r="H235" s="120"/>
      <c r="I235" s="120"/>
      <c r="J235" s="120"/>
      <c r="K235" s="340">
        <v>86.2068965517241</v>
      </c>
      <c r="L235" s="267"/>
      <c r="M235" s="267"/>
      <c r="N235" s="267"/>
      <c r="O235" s="267"/>
      <c r="P235" s="267"/>
      <c r="Q235" s="267"/>
      <c r="R235" s="267"/>
      <c r="S235" s="267"/>
      <c r="T235" s="267"/>
    </row>
    <row r="236" spans="3:20" s="268" customFormat="1" x14ac:dyDescent="0.35">
      <c r="C236" s="341"/>
      <c r="D236" s="342"/>
      <c r="E236" s="312"/>
      <c r="F236" s="312"/>
      <c r="G236" s="343"/>
      <c r="H236" s="343"/>
      <c r="I236" s="343"/>
      <c r="J236" s="343"/>
      <c r="K236" s="343"/>
      <c r="L236" s="267"/>
      <c r="M236" s="267"/>
      <c r="N236" s="267"/>
      <c r="O236" s="267"/>
      <c r="P236" s="267"/>
      <c r="Q236" s="267"/>
      <c r="R236" s="267"/>
      <c r="S236" s="267"/>
      <c r="T236" s="267"/>
    </row>
    <row r="237" spans="3:20" s="268" customFormat="1" x14ac:dyDescent="0.35">
      <c r="C237" s="273" t="s">
        <v>492</v>
      </c>
      <c r="D237" s="274" t="s">
        <v>2</v>
      </c>
      <c r="E237" s="275"/>
      <c r="F237" s="275"/>
      <c r="G237" s="276">
        <v>2018</v>
      </c>
      <c r="H237" s="276">
        <v>2019</v>
      </c>
      <c r="I237" s="276">
        <v>2020</v>
      </c>
      <c r="J237" s="276">
        <v>2021</v>
      </c>
      <c r="K237" s="276">
        <v>2022</v>
      </c>
      <c r="L237" s="267"/>
      <c r="M237" s="267"/>
      <c r="N237" s="267"/>
      <c r="O237" s="267"/>
      <c r="P237" s="267"/>
      <c r="Q237" s="267"/>
      <c r="R237" s="267"/>
      <c r="S237" s="267"/>
      <c r="T237" s="267"/>
    </row>
    <row r="238" spans="3:20" s="268" customFormat="1" x14ac:dyDescent="0.35">
      <c r="C238" s="344" t="s">
        <v>493</v>
      </c>
      <c r="D238" s="328"/>
      <c r="E238" s="329"/>
      <c r="F238" s="329"/>
      <c r="G238" s="345"/>
      <c r="H238" s="345"/>
      <c r="I238" s="345"/>
      <c r="J238" s="345"/>
      <c r="K238" s="345"/>
      <c r="L238" s="267"/>
      <c r="M238" s="267"/>
      <c r="N238" s="267"/>
      <c r="O238" s="267"/>
      <c r="P238" s="267"/>
      <c r="Q238" s="267"/>
      <c r="R238" s="267"/>
      <c r="S238" s="267"/>
      <c r="T238" s="267"/>
    </row>
    <row r="239" spans="3:20" s="268" customFormat="1" x14ac:dyDescent="0.35">
      <c r="C239" s="299" t="s">
        <v>494</v>
      </c>
      <c r="D239" s="292" t="s">
        <v>98</v>
      </c>
      <c r="E239" s="293"/>
      <c r="F239" s="293"/>
      <c r="G239" s="346">
        <v>62.543937683105497</v>
      </c>
      <c r="H239" s="346">
        <v>60.4865342370055</v>
      </c>
      <c r="I239" s="346">
        <v>93.280534494958502</v>
      </c>
      <c r="J239" s="346">
        <v>100.04049803637299</v>
      </c>
      <c r="K239" s="288">
        <f>'[7]Web HR data'!H137</f>
        <v>0.67840962329635113</v>
      </c>
      <c r="L239" s="267"/>
      <c r="M239" s="267"/>
      <c r="N239" s="267"/>
      <c r="O239" s="267"/>
      <c r="P239" s="267"/>
      <c r="Q239" s="267"/>
      <c r="R239" s="267"/>
      <c r="S239" s="267"/>
      <c r="T239" s="267"/>
    </row>
    <row r="240" spans="3:20" s="268" customFormat="1" x14ac:dyDescent="0.35">
      <c r="C240" s="299" t="s">
        <v>495</v>
      </c>
      <c r="D240" s="292" t="s">
        <v>98</v>
      </c>
      <c r="E240" s="293"/>
      <c r="F240" s="293"/>
      <c r="G240" s="346">
        <v>96.626007080078097</v>
      </c>
      <c r="H240" s="346">
        <v>99.848567385430599</v>
      </c>
      <c r="I240" s="346">
        <v>95.310714523697499</v>
      </c>
      <c r="J240" s="346">
        <v>78.971293197001401</v>
      </c>
      <c r="K240" s="288">
        <f>'[7]Web HR data'!H138</f>
        <v>0.89876559823245583</v>
      </c>
      <c r="L240" s="267"/>
      <c r="M240" s="267"/>
      <c r="N240" s="267"/>
      <c r="O240" s="267"/>
      <c r="P240" s="267"/>
      <c r="Q240" s="267"/>
      <c r="R240" s="267"/>
      <c r="S240" s="267"/>
      <c r="T240" s="267"/>
    </row>
    <row r="241" spans="3:20" s="268" customFormat="1" x14ac:dyDescent="0.35">
      <c r="C241" s="299" t="s">
        <v>496</v>
      </c>
      <c r="D241" s="292" t="s">
        <v>98</v>
      </c>
      <c r="E241" s="293"/>
      <c r="F241" s="293"/>
      <c r="G241" s="346">
        <v>80.545707702636705</v>
      </c>
      <c r="H241" s="346">
        <v>79.283450586195201</v>
      </c>
      <c r="I241" s="346">
        <v>93.229197433207602</v>
      </c>
      <c r="J241" s="346">
        <v>93.985537613027205</v>
      </c>
      <c r="K241" s="288">
        <f>'[7]Web HR data'!H139</f>
        <v>0.91639714763806057</v>
      </c>
      <c r="L241" s="267"/>
      <c r="M241" s="267"/>
      <c r="N241" s="267"/>
      <c r="O241" s="267"/>
      <c r="P241" s="267"/>
      <c r="Q241" s="267"/>
      <c r="R241" s="267"/>
      <c r="S241" s="267"/>
      <c r="T241" s="267"/>
    </row>
    <row r="242" spans="3:20" s="268" customFormat="1" x14ac:dyDescent="0.35">
      <c r="C242" s="299" t="s">
        <v>497</v>
      </c>
      <c r="D242" s="292" t="s">
        <v>98</v>
      </c>
      <c r="E242" s="293"/>
      <c r="F242" s="293"/>
      <c r="G242" s="346">
        <v>81.727394104003906</v>
      </c>
      <c r="H242" s="346">
        <v>85.586582808149799</v>
      </c>
      <c r="I242" s="346">
        <v>103.656743967368</v>
      </c>
      <c r="J242" s="346">
        <v>93.957946921089302</v>
      </c>
      <c r="K242" s="288">
        <f>'[7]Web HR data'!H140</f>
        <v>0.95135277153414188</v>
      </c>
      <c r="L242" s="267"/>
      <c r="M242" s="267"/>
      <c r="N242" s="267"/>
      <c r="O242" s="267"/>
      <c r="P242" s="267"/>
      <c r="Q242" s="267"/>
      <c r="R242" s="267"/>
      <c r="S242" s="267"/>
      <c r="T242" s="267"/>
    </row>
    <row r="243" spans="3:20" s="268" customFormat="1" x14ac:dyDescent="0.35">
      <c r="C243" s="299" t="s">
        <v>498</v>
      </c>
      <c r="D243" s="292" t="s">
        <v>98</v>
      </c>
      <c r="E243" s="293"/>
      <c r="F243" s="293"/>
      <c r="G243" s="346">
        <v>139.60556030273401</v>
      </c>
      <c r="H243" s="346">
        <v>142.65566205855899</v>
      </c>
      <c r="I243" s="346">
        <v>149.34931607184299</v>
      </c>
      <c r="J243" s="346">
        <v>136.93878074517801</v>
      </c>
      <c r="K243" s="288">
        <f>'[7]Web HR data'!H141</f>
        <v>0.90255634701199461</v>
      </c>
      <c r="L243" s="267"/>
      <c r="M243" s="267"/>
      <c r="N243" s="267"/>
      <c r="O243" s="267"/>
      <c r="P243" s="267"/>
      <c r="Q243" s="267"/>
      <c r="R243" s="267"/>
      <c r="S243" s="267"/>
      <c r="T243" s="267"/>
    </row>
    <row r="244" spans="3:20" s="268" customFormat="1" x14ac:dyDescent="0.35">
      <c r="C244" s="344" t="s">
        <v>499</v>
      </c>
      <c r="D244" s="328"/>
      <c r="E244" s="329"/>
      <c r="F244" s="329"/>
      <c r="G244" s="345"/>
      <c r="H244" s="345"/>
      <c r="I244" s="345"/>
      <c r="J244" s="345"/>
      <c r="K244" s="345"/>
      <c r="L244" s="267"/>
      <c r="M244" s="267"/>
      <c r="N244" s="267"/>
      <c r="O244" s="267"/>
      <c r="P244" s="267"/>
      <c r="Q244" s="267"/>
      <c r="R244" s="267"/>
      <c r="S244" s="267"/>
      <c r="T244" s="267"/>
    </row>
    <row r="245" spans="3:20" s="268" customFormat="1" x14ac:dyDescent="0.35">
      <c r="C245" s="347" t="s">
        <v>108</v>
      </c>
      <c r="D245" s="292"/>
      <c r="E245" s="293"/>
      <c r="F245" s="293"/>
      <c r="G245" s="321"/>
      <c r="H245" s="321"/>
      <c r="I245" s="321"/>
      <c r="J245" s="321"/>
      <c r="K245" s="321"/>
      <c r="L245" s="267"/>
      <c r="M245" s="267"/>
      <c r="N245" s="267"/>
      <c r="O245" s="267"/>
      <c r="P245" s="267"/>
      <c r="Q245" s="267"/>
      <c r="R245" s="267"/>
      <c r="S245" s="267"/>
      <c r="T245" s="267"/>
    </row>
    <row r="246" spans="3:20" s="268" customFormat="1" x14ac:dyDescent="0.35">
      <c r="C246" s="348" t="s">
        <v>494</v>
      </c>
      <c r="D246" s="292" t="s">
        <v>98</v>
      </c>
      <c r="E246" s="293"/>
      <c r="F246" s="293"/>
      <c r="G246" s="346">
        <v>70.127713151831202</v>
      </c>
      <c r="H246" s="346">
        <v>62.014763976299797</v>
      </c>
      <c r="I246" s="346">
        <v>85.594884615082094</v>
      </c>
      <c r="J246" s="346">
        <v>106.38615030921601</v>
      </c>
      <c r="K246" s="346">
        <f>('[7]Web HR data'!H145)*100</f>
        <v>54.637841631944497</v>
      </c>
      <c r="L246" s="267"/>
      <c r="M246" s="267"/>
      <c r="N246" s="267"/>
      <c r="O246" s="267"/>
      <c r="P246" s="267"/>
      <c r="Q246" s="267"/>
      <c r="R246" s="267"/>
      <c r="S246" s="267"/>
      <c r="T246" s="267"/>
    </row>
    <row r="247" spans="3:20" s="268" customFormat="1" x14ac:dyDescent="0.35">
      <c r="C247" s="348" t="s">
        <v>495</v>
      </c>
      <c r="D247" s="292" t="s">
        <v>98</v>
      </c>
      <c r="E247" s="293"/>
      <c r="F247" s="293"/>
      <c r="G247" s="346">
        <v>87.976164703469294</v>
      </c>
      <c r="H247" s="346">
        <v>91.312741692591302</v>
      </c>
      <c r="I247" s="346">
        <v>99.209484306154906</v>
      </c>
      <c r="J247" s="346">
        <v>83.594631522033097</v>
      </c>
      <c r="K247" s="346">
        <f>('[7]Web HR data'!H146)*100</f>
        <v>93.498178068543652</v>
      </c>
      <c r="L247" s="267"/>
      <c r="M247" s="267"/>
      <c r="N247" s="267"/>
      <c r="O247" s="267"/>
      <c r="P247" s="267"/>
      <c r="Q247" s="267"/>
      <c r="R247" s="267"/>
      <c r="S247" s="267"/>
      <c r="T247" s="267"/>
    </row>
    <row r="248" spans="3:20" s="268" customFormat="1" x14ac:dyDescent="0.35">
      <c r="C248" s="348" t="s">
        <v>496</v>
      </c>
      <c r="D248" s="292" t="s">
        <v>98</v>
      </c>
      <c r="E248" s="293"/>
      <c r="F248" s="293"/>
      <c r="G248" s="346">
        <v>97.197546670625897</v>
      </c>
      <c r="H248" s="346">
        <v>111.85544439844401</v>
      </c>
      <c r="I248" s="346">
        <v>98.824948174273402</v>
      </c>
      <c r="J248" s="346">
        <v>92.246573468594704</v>
      </c>
      <c r="K248" s="346">
        <f>('[7]Web HR data'!H147)*100</f>
        <v>93.249617169116689</v>
      </c>
      <c r="L248" s="267"/>
      <c r="M248" s="267"/>
      <c r="N248" s="267"/>
      <c r="O248" s="267"/>
      <c r="P248" s="267"/>
      <c r="Q248" s="267"/>
      <c r="R248" s="267"/>
      <c r="S248" s="267"/>
      <c r="T248" s="267"/>
    </row>
    <row r="249" spans="3:20" s="268" customFormat="1" x14ac:dyDescent="0.35">
      <c r="C249" s="348" t="s">
        <v>497</v>
      </c>
      <c r="D249" s="292" t="s">
        <v>98</v>
      </c>
      <c r="E249" s="293"/>
      <c r="F249" s="293"/>
      <c r="G249" s="346">
        <v>97.082268278600793</v>
      </c>
      <c r="H249" s="346">
        <v>100.36284481739099</v>
      </c>
      <c r="I249" s="346">
        <v>97.804708719857004</v>
      </c>
      <c r="J249" s="346">
        <v>86.331543824408797</v>
      </c>
      <c r="K249" s="346">
        <f>('[7]Web HR data'!H148)*100</f>
        <v>91.987037013783308</v>
      </c>
      <c r="L249" s="267"/>
      <c r="M249" s="267"/>
      <c r="N249" s="267"/>
      <c r="O249" s="267"/>
      <c r="P249" s="267"/>
      <c r="Q249" s="267"/>
      <c r="R249" s="267"/>
      <c r="S249" s="267"/>
      <c r="T249" s="267"/>
    </row>
    <row r="250" spans="3:20" s="268" customFormat="1" x14ac:dyDescent="0.35">
      <c r="C250" s="348" t="s">
        <v>498</v>
      </c>
      <c r="D250" s="292" t="s">
        <v>98</v>
      </c>
      <c r="E250" s="293"/>
      <c r="F250" s="293"/>
      <c r="G250" s="346">
        <v>103.812375244843</v>
      </c>
      <c r="H250" s="346">
        <v>113.96919759852599</v>
      </c>
      <c r="I250" s="346">
        <v>111.21186879629199</v>
      </c>
      <c r="J250" s="346">
        <v>95.375338119665997</v>
      </c>
      <c r="K250" s="346">
        <f>('[7]Web HR data'!H149)*100</f>
        <v>105.67298607875185</v>
      </c>
      <c r="L250" s="267"/>
      <c r="M250" s="267"/>
      <c r="N250" s="267"/>
      <c r="O250" s="267"/>
      <c r="P250" s="267"/>
      <c r="Q250" s="267"/>
      <c r="R250" s="267"/>
      <c r="S250" s="267"/>
      <c r="T250" s="267"/>
    </row>
    <row r="251" spans="3:20" s="268" customFormat="1" x14ac:dyDescent="0.35">
      <c r="C251" s="347" t="s">
        <v>112</v>
      </c>
      <c r="D251" s="292"/>
      <c r="E251" s="293"/>
      <c r="F251" s="293"/>
      <c r="G251" s="321"/>
      <c r="H251" s="288"/>
      <c r="I251" s="288"/>
      <c r="J251" s="288"/>
      <c r="K251" s="288"/>
      <c r="L251" s="267"/>
      <c r="M251" s="267"/>
      <c r="N251" s="267"/>
      <c r="O251" s="267"/>
      <c r="P251" s="267"/>
      <c r="Q251" s="267"/>
      <c r="R251" s="267"/>
      <c r="S251" s="267"/>
      <c r="T251" s="267"/>
    </row>
    <row r="252" spans="3:20" s="268" customFormat="1" x14ac:dyDescent="0.35">
      <c r="C252" s="348" t="s">
        <v>494</v>
      </c>
      <c r="D252" s="292" t="s">
        <v>98</v>
      </c>
      <c r="E252" s="293"/>
      <c r="F252" s="293"/>
      <c r="G252" s="349"/>
      <c r="H252" s="349"/>
      <c r="I252" s="346">
        <v>117.95841209829899</v>
      </c>
      <c r="J252" s="346">
        <v>115.484143116011</v>
      </c>
      <c r="K252" s="346">
        <f>('[7]Web HR data'!H151)*100</f>
        <v>119.91434442143785</v>
      </c>
      <c r="L252" s="267"/>
      <c r="M252" s="267"/>
      <c r="N252" s="267"/>
      <c r="O252" s="267"/>
      <c r="P252" s="267"/>
      <c r="Q252" s="267"/>
      <c r="R252" s="267"/>
      <c r="S252" s="267"/>
      <c r="T252" s="267"/>
    </row>
    <row r="253" spans="3:20" s="268" customFormat="1" x14ac:dyDescent="0.35">
      <c r="C253" s="348" t="s">
        <v>495</v>
      </c>
      <c r="D253" s="292" t="s">
        <v>98</v>
      </c>
      <c r="E253" s="293"/>
      <c r="F253" s="293"/>
      <c r="G253" s="346">
        <v>66.823514300392304</v>
      </c>
      <c r="H253" s="346">
        <v>60.332626460695799</v>
      </c>
      <c r="I253" s="346">
        <v>64.589519611062798</v>
      </c>
      <c r="J253" s="346">
        <v>54.105348871678601</v>
      </c>
      <c r="K253" s="346">
        <f>('[7]Web HR data'!H152)*100</f>
        <v>87.960828440090864</v>
      </c>
      <c r="L253" s="267"/>
      <c r="M253" s="267"/>
      <c r="N253" s="267"/>
      <c r="O253" s="267"/>
      <c r="P253" s="267"/>
      <c r="Q253" s="267"/>
      <c r="R253" s="267"/>
      <c r="S253" s="267"/>
      <c r="T253" s="267"/>
    </row>
    <row r="254" spans="3:20" s="268" customFormat="1" x14ac:dyDescent="0.35">
      <c r="C254" s="348" t="s">
        <v>496</v>
      </c>
      <c r="D254" s="292" t="s">
        <v>98</v>
      </c>
      <c r="E254" s="293"/>
      <c r="F254" s="293"/>
      <c r="G254" s="346">
        <v>96.2871119266797</v>
      </c>
      <c r="H254" s="346">
        <v>92.192815071032598</v>
      </c>
      <c r="I254" s="346">
        <v>89.134278561172493</v>
      </c>
      <c r="J254" s="346">
        <v>109.251062201317</v>
      </c>
      <c r="K254" s="346">
        <f>('[7]Web HR data'!H153)*100</f>
        <v>101.43142881487893</v>
      </c>
      <c r="L254" s="267"/>
      <c r="M254" s="267"/>
      <c r="N254" s="267"/>
      <c r="O254" s="267"/>
      <c r="P254" s="267"/>
      <c r="Q254" s="267"/>
      <c r="R254" s="267"/>
      <c r="S254" s="267"/>
      <c r="T254" s="267"/>
    </row>
    <row r="255" spans="3:20" s="268" customFormat="1" x14ac:dyDescent="0.35">
      <c r="C255" s="348" t="s">
        <v>497</v>
      </c>
      <c r="D255" s="292" t="s">
        <v>98</v>
      </c>
      <c r="E255" s="293"/>
      <c r="F255" s="293"/>
      <c r="G255" s="346">
        <v>104.043165193804</v>
      </c>
      <c r="H255" s="346">
        <v>113.074715231681</v>
      </c>
      <c r="I255" s="346">
        <v>121.364720513145</v>
      </c>
      <c r="J255" s="346">
        <v>111.554492724497</v>
      </c>
      <c r="K255" s="346">
        <f>('[7]Web HR data'!H154)*100</f>
        <v>103.25403654094248</v>
      </c>
      <c r="L255" s="267"/>
      <c r="M255" s="267"/>
      <c r="N255" s="267"/>
      <c r="O255" s="267"/>
      <c r="P255" s="267"/>
      <c r="Q255" s="267"/>
      <c r="R255" s="267"/>
      <c r="S255" s="267"/>
      <c r="T255" s="267"/>
    </row>
    <row r="256" spans="3:20" s="268" customFormat="1" x14ac:dyDescent="0.35">
      <c r="C256" s="348" t="s">
        <v>498</v>
      </c>
      <c r="D256" s="292" t="s">
        <v>98</v>
      </c>
      <c r="E256" s="293"/>
      <c r="F256" s="293"/>
      <c r="G256" s="346">
        <v>140.951214520305</v>
      </c>
      <c r="H256" s="346">
        <v>170.61343397921999</v>
      </c>
      <c r="I256" s="346">
        <v>177.29786951368899</v>
      </c>
      <c r="J256" s="346">
        <v>176.618865710417</v>
      </c>
      <c r="K256" s="346">
        <f>('[7]Web HR data'!H155)*100</f>
        <v>86.193307142457016</v>
      </c>
      <c r="L256" s="267"/>
      <c r="M256" s="267"/>
      <c r="N256" s="267"/>
      <c r="O256" s="267"/>
      <c r="P256" s="267"/>
      <c r="Q256" s="267"/>
      <c r="R256" s="267"/>
      <c r="S256" s="267"/>
      <c r="T256" s="267"/>
    </row>
    <row r="257" spans="3:20" s="268" customFormat="1" x14ac:dyDescent="0.35">
      <c r="C257" s="347" t="s">
        <v>110</v>
      </c>
      <c r="D257" s="292"/>
      <c r="E257" s="293"/>
      <c r="F257" s="293"/>
      <c r="G257" s="321"/>
      <c r="H257" s="288"/>
      <c r="I257" s="288"/>
      <c r="J257" s="288"/>
      <c r="K257" s="288"/>
      <c r="L257" s="267"/>
      <c r="M257" s="267"/>
      <c r="N257" s="267"/>
      <c r="O257" s="267"/>
      <c r="P257" s="267"/>
      <c r="Q257" s="267"/>
      <c r="R257" s="267"/>
      <c r="S257" s="267"/>
      <c r="T257" s="267"/>
    </row>
    <row r="258" spans="3:20" s="268" customFormat="1" x14ac:dyDescent="0.35">
      <c r="C258" s="348" t="s">
        <v>494</v>
      </c>
      <c r="D258" s="292"/>
      <c r="E258" s="293"/>
      <c r="F258" s="293"/>
      <c r="G258" s="350"/>
      <c r="H258" s="350"/>
      <c r="I258" s="350"/>
      <c r="J258" s="350"/>
      <c r="K258" s="350"/>
      <c r="L258" s="267"/>
      <c r="M258" s="267"/>
      <c r="N258" s="267"/>
      <c r="O258" s="267"/>
      <c r="P258" s="267"/>
      <c r="Q258" s="267"/>
      <c r="R258" s="267"/>
      <c r="S258" s="267"/>
      <c r="T258" s="267"/>
    </row>
    <row r="259" spans="3:20" s="268" customFormat="1" x14ac:dyDescent="0.35">
      <c r="C259" s="348" t="s">
        <v>495</v>
      </c>
      <c r="D259" s="292" t="s">
        <v>98</v>
      </c>
      <c r="E259" s="293"/>
      <c r="F259" s="293"/>
      <c r="G259" s="346">
        <v>113.416458797096</v>
      </c>
      <c r="H259" s="346">
        <v>105.787240913405</v>
      </c>
      <c r="I259" s="346">
        <v>114.767206515293</v>
      </c>
      <c r="J259" s="346">
        <v>97.924190239308004</v>
      </c>
      <c r="K259" s="346">
        <f>('[7]Web HR data'!H158)*100</f>
        <v>78.867931385711586</v>
      </c>
      <c r="L259" s="267"/>
      <c r="M259" s="267"/>
      <c r="N259" s="267"/>
      <c r="O259" s="267"/>
      <c r="P259" s="267"/>
      <c r="Q259" s="267"/>
      <c r="R259" s="267"/>
      <c r="S259" s="267"/>
      <c r="T259" s="267"/>
    </row>
    <row r="260" spans="3:20" s="268" customFormat="1" x14ac:dyDescent="0.35">
      <c r="C260" s="348" t="s">
        <v>496</v>
      </c>
      <c r="D260" s="292" t="s">
        <v>98</v>
      </c>
      <c r="E260" s="293"/>
      <c r="F260" s="293"/>
      <c r="G260" s="346">
        <v>99.757527326395106</v>
      </c>
      <c r="H260" s="346">
        <v>89.594544800545407</v>
      </c>
      <c r="I260" s="346">
        <v>89.335120001973294</v>
      </c>
      <c r="J260" s="346">
        <v>99.889683565818402</v>
      </c>
      <c r="K260" s="346">
        <f>('[7]Web HR data'!H159)*100</f>
        <v>91.51424357203345</v>
      </c>
      <c r="L260" s="267"/>
      <c r="M260" s="267"/>
      <c r="N260" s="267"/>
      <c r="O260" s="267"/>
      <c r="P260" s="267"/>
      <c r="Q260" s="267"/>
      <c r="R260" s="267"/>
      <c r="S260" s="267"/>
      <c r="T260" s="267"/>
    </row>
    <row r="261" spans="3:20" s="268" customFormat="1" x14ac:dyDescent="0.35">
      <c r="C261" s="348" t="s">
        <v>497</v>
      </c>
      <c r="D261" s="292" t="s">
        <v>98</v>
      </c>
      <c r="E261" s="293"/>
      <c r="F261" s="293"/>
      <c r="G261" s="346">
        <v>96.433685938704699</v>
      </c>
      <c r="H261" s="346">
        <v>96.928919885815304</v>
      </c>
      <c r="I261" s="346">
        <v>100.599921936458</v>
      </c>
      <c r="J261" s="346">
        <v>98.220672096777506</v>
      </c>
      <c r="K261" s="346">
        <f>('[7]Web HR data'!H160)*100</f>
        <v>99.557960952615048</v>
      </c>
      <c r="L261" s="267"/>
      <c r="M261" s="267"/>
      <c r="N261" s="267"/>
      <c r="O261" s="267"/>
      <c r="P261" s="267"/>
      <c r="Q261" s="267"/>
      <c r="R261" s="267"/>
      <c r="S261" s="267"/>
      <c r="T261" s="267"/>
    </row>
    <row r="262" spans="3:20" s="268" customFormat="1" x14ac:dyDescent="0.35">
      <c r="C262" s="348" t="s">
        <v>498</v>
      </c>
      <c r="D262" s="292" t="s">
        <v>98</v>
      </c>
      <c r="E262" s="293"/>
      <c r="F262" s="293"/>
      <c r="G262" s="346">
        <v>101.63250181376</v>
      </c>
      <c r="H262" s="346">
        <v>100.279742351626</v>
      </c>
      <c r="I262" s="346">
        <v>100.599921936458</v>
      </c>
      <c r="J262" s="346">
        <v>98.220672096777506</v>
      </c>
      <c r="K262" s="346">
        <f>('[7]Web HR data'!H161)*100</f>
        <v>99.557960952615048</v>
      </c>
      <c r="L262" s="267"/>
      <c r="M262" s="267"/>
      <c r="N262" s="267"/>
      <c r="O262" s="267"/>
      <c r="P262" s="267"/>
      <c r="Q262" s="267"/>
      <c r="R262" s="267"/>
      <c r="S262" s="267"/>
      <c r="T262" s="267"/>
    </row>
    <row r="263" spans="3:20" s="268" customFormat="1" ht="16.5" x14ac:dyDescent="0.35">
      <c r="C263" s="351" t="s">
        <v>500</v>
      </c>
      <c r="D263" s="328"/>
      <c r="E263" s="329"/>
      <c r="F263" s="329"/>
      <c r="G263" s="304"/>
      <c r="H263" s="304"/>
      <c r="I263" s="304"/>
      <c r="J263" s="304"/>
      <c r="K263" s="304"/>
      <c r="L263" s="267"/>
      <c r="M263" s="267"/>
      <c r="N263" s="267"/>
      <c r="O263" s="267"/>
      <c r="P263" s="267"/>
      <c r="Q263" s="267"/>
      <c r="R263" s="267"/>
      <c r="S263" s="267"/>
      <c r="T263" s="267"/>
    </row>
    <row r="264" spans="3:20" s="268" customFormat="1" x14ac:dyDescent="0.35">
      <c r="C264" s="224" t="s">
        <v>501</v>
      </c>
      <c r="D264" s="84" t="s">
        <v>98</v>
      </c>
      <c r="E264" s="192"/>
      <c r="F264" s="192"/>
      <c r="G264" s="195">
        <v>100</v>
      </c>
      <c r="H264" s="352">
        <v>100</v>
      </c>
      <c r="I264" s="352">
        <v>100</v>
      </c>
      <c r="J264" s="352">
        <v>122.66449753320012</v>
      </c>
      <c r="K264" s="352">
        <v>100</v>
      </c>
      <c r="L264" s="267"/>
      <c r="M264" s="267"/>
      <c r="N264" s="267"/>
      <c r="O264" s="267"/>
      <c r="P264" s="267"/>
      <c r="Q264" s="267"/>
      <c r="R264" s="267"/>
      <c r="S264" s="267"/>
      <c r="T264" s="267"/>
    </row>
    <row r="265" spans="3:20" s="268" customFormat="1" x14ac:dyDescent="0.35">
      <c r="C265" s="353" t="s">
        <v>422</v>
      </c>
      <c r="D265" s="84"/>
      <c r="E265" s="192"/>
      <c r="F265" s="192"/>
      <c r="G265" s="354"/>
      <c r="H265" s="354"/>
      <c r="I265" s="354"/>
      <c r="J265" s="354"/>
      <c r="K265" s="354"/>
      <c r="L265" s="267"/>
      <c r="M265" s="267"/>
      <c r="N265" s="267"/>
      <c r="O265" s="267"/>
      <c r="P265" s="267"/>
      <c r="Q265" s="267"/>
      <c r="R265" s="267"/>
      <c r="S265" s="267"/>
      <c r="T265" s="267"/>
    </row>
    <row r="266" spans="3:20" s="268" customFormat="1" x14ac:dyDescent="0.35">
      <c r="C266" s="353" t="s">
        <v>423</v>
      </c>
      <c r="D266" s="84"/>
      <c r="E266" s="192"/>
      <c r="F266" s="192"/>
      <c r="G266" s="354"/>
      <c r="H266" s="354"/>
      <c r="I266" s="354"/>
      <c r="J266" s="354"/>
      <c r="K266" s="354"/>
      <c r="L266" s="267"/>
      <c r="M266" s="267"/>
      <c r="N266" s="267"/>
      <c r="O266" s="267"/>
      <c r="P266" s="267"/>
      <c r="Q266" s="267"/>
      <c r="R266" s="267"/>
      <c r="S266" s="267"/>
      <c r="T266" s="267"/>
    </row>
    <row r="267" spans="3:20" s="268" customFormat="1" x14ac:dyDescent="0.35">
      <c r="C267" s="224" t="s">
        <v>502</v>
      </c>
      <c r="D267" s="84" t="s">
        <v>98</v>
      </c>
      <c r="E267" s="192"/>
      <c r="F267" s="192"/>
      <c r="G267" s="195">
        <v>240</v>
      </c>
      <c r="H267" s="352">
        <v>213.662921348315</v>
      </c>
      <c r="I267" s="352">
        <v>191.7808219178082</v>
      </c>
      <c r="J267" s="352">
        <v>195.55917414569637</v>
      </c>
      <c r="K267" s="352">
        <f>195.4</f>
        <v>195.4</v>
      </c>
      <c r="L267" s="267"/>
      <c r="M267" s="267"/>
      <c r="N267" s="267"/>
      <c r="O267" s="267"/>
      <c r="P267" s="267"/>
      <c r="Q267" s="267"/>
      <c r="R267" s="267"/>
      <c r="S267" s="267"/>
      <c r="T267" s="267"/>
    </row>
    <row r="268" spans="3:20" s="268" customFormat="1" x14ac:dyDescent="0.35">
      <c r="C268" s="353" t="s">
        <v>422</v>
      </c>
      <c r="D268" s="84"/>
      <c r="E268" s="192"/>
      <c r="F268" s="192"/>
      <c r="G268" s="354"/>
      <c r="H268" s="354"/>
      <c r="I268" s="354"/>
      <c r="J268" s="354"/>
      <c r="K268" s="354"/>
      <c r="L268" s="267"/>
      <c r="M268" s="267"/>
      <c r="N268" s="267"/>
      <c r="O268" s="267"/>
      <c r="P268" s="267"/>
      <c r="Q268" s="267"/>
      <c r="R268" s="267"/>
      <c r="S268" s="267"/>
      <c r="T268" s="267"/>
    </row>
    <row r="269" spans="3:20" s="268" customFormat="1" x14ac:dyDescent="0.35">
      <c r="C269" s="353" t="s">
        <v>423</v>
      </c>
      <c r="D269" s="84"/>
      <c r="E269" s="192"/>
      <c r="F269" s="192"/>
      <c r="G269" s="354"/>
      <c r="H269" s="354"/>
      <c r="I269" s="354"/>
      <c r="J269" s="354"/>
      <c r="K269" s="354"/>
      <c r="L269" s="267"/>
      <c r="M269" s="267"/>
      <c r="N269" s="267"/>
      <c r="O269" s="267"/>
      <c r="P269" s="267"/>
      <c r="Q269" s="267"/>
      <c r="R269" s="267"/>
      <c r="S269" s="267"/>
      <c r="T269" s="267"/>
    </row>
    <row r="270" spans="3:20" s="268" customFormat="1" x14ac:dyDescent="0.35">
      <c r="C270" s="224" t="s">
        <v>503</v>
      </c>
      <c r="D270" s="84" t="s">
        <v>98</v>
      </c>
      <c r="E270" s="192"/>
      <c r="F270" s="192"/>
      <c r="G270" s="195">
        <v>128</v>
      </c>
      <c r="H270" s="352">
        <v>121.133333333333</v>
      </c>
      <c r="I270" s="352">
        <v>118.10692465434865</v>
      </c>
      <c r="J270" s="352">
        <v>107.52937340039725</v>
      </c>
      <c r="K270" s="352">
        <v>113.1</v>
      </c>
      <c r="L270" s="267"/>
      <c r="M270" s="267"/>
      <c r="N270" s="267"/>
      <c r="O270" s="267"/>
      <c r="P270" s="267"/>
      <c r="Q270" s="267"/>
      <c r="R270" s="267"/>
      <c r="S270" s="267"/>
      <c r="T270" s="267"/>
    </row>
    <row r="271" spans="3:20" s="268" customFormat="1" x14ac:dyDescent="0.35">
      <c r="C271" s="353" t="s">
        <v>422</v>
      </c>
      <c r="D271" s="84"/>
      <c r="E271" s="192"/>
      <c r="F271" s="192"/>
      <c r="G271" s="354"/>
      <c r="H271" s="354"/>
      <c r="I271" s="354"/>
      <c r="J271" s="354"/>
      <c r="K271" s="354"/>
      <c r="L271" s="267"/>
      <c r="M271" s="267"/>
      <c r="N271" s="267"/>
      <c r="O271" s="267"/>
      <c r="P271" s="267"/>
      <c r="Q271" s="267"/>
      <c r="R271" s="267"/>
      <c r="S271" s="267"/>
      <c r="T271" s="267"/>
    </row>
    <row r="272" spans="3:20" s="268" customFormat="1" x14ac:dyDescent="0.35">
      <c r="C272" s="353" t="s">
        <v>423</v>
      </c>
      <c r="D272" s="84"/>
      <c r="E272" s="192"/>
      <c r="F272" s="192"/>
      <c r="G272" s="354"/>
      <c r="H272" s="354"/>
      <c r="I272" s="354"/>
      <c r="J272" s="354"/>
      <c r="K272" s="354"/>
      <c r="L272" s="267"/>
      <c r="M272" s="267"/>
      <c r="N272" s="267"/>
      <c r="O272" s="267"/>
      <c r="P272" s="267"/>
      <c r="Q272" s="267"/>
      <c r="R272" s="267"/>
      <c r="S272" s="267"/>
      <c r="T272" s="267"/>
    </row>
    <row r="273" spans="3:20" s="268" customFormat="1" x14ac:dyDescent="0.35">
      <c r="C273" s="224" t="s">
        <v>504</v>
      </c>
      <c r="D273" s="84" t="s">
        <v>98</v>
      </c>
      <c r="E273" s="192"/>
      <c r="F273" s="192"/>
      <c r="G273" s="195">
        <v>162</v>
      </c>
      <c r="H273" s="352">
        <v>159.843456375839</v>
      </c>
      <c r="I273" s="352">
        <v>139.13043478260869</v>
      </c>
      <c r="J273" s="352">
        <v>149.02449223416966</v>
      </c>
      <c r="K273" s="352">
        <v>154.4</v>
      </c>
      <c r="L273" s="267"/>
      <c r="M273" s="267"/>
      <c r="N273" s="267"/>
      <c r="O273" s="267"/>
      <c r="P273" s="267"/>
      <c r="Q273" s="267"/>
      <c r="R273" s="267"/>
      <c r="S273" s="267"/>
      <c r="T273" s="267"/>
    </row>
    <row r="274" spans="3:20" s="268" customFormat="1" x14ac:dyDescent="0.35">
      <c r="C274" s="353" t="s">
        <v>422</v>
      </c>
      <c r="D274" s="84"/>
      <c r="E274" s="192"/>
      <c r="F274" s="192"/>
      <c r="G274" s="354"/>
      <c r="H274" s="354"/>
      <c r="I274" s="354"/>
      <c r="J274" s="354"/>
      <c r="K274" s="354"/>
      <c r="L274" s="267"/>
      <c r="M274" s="267"/>
      <c r="N274" s="267"/>
      <c r="O274" s="267"/>
      <c r="P274" s="267"/>
      <c r="Q274" s="267"/>
      <c r="R274" s="267"/>
      <c r="S274" s="267"/>
      <c r="T274" s="267"/>
    </row>
    <row r="275" spans="3:20" s="268" customFormat="1" x14ac:dyDescent="0.35">
      <c r="C275" s="353" t="s">
        <v>423</v>
      </c>
      <c r="D275" s="84"/>
      <c r="E275" s="192"/>
      <c r="F275" s="192"/>
      <c r="G275" s="354"/>
      <c r="H275" s="354"/>
      <c r="I275" s="354"/>
      <c r="J275" s="354"/>
      <c r="K275" s="354"/>
      <c r="L275" s="267"/>
      <c r="M275" s="267"/>
      <c r="N275" s="267"/>
      <c r="O275" s="267"/>
      <c r="P275" s="267"/>
      <c r="Q275" s="267"/>
      <c r="R275" s="267"/>
      <c r="S275" s="267"/>
      <c r="T275" s="267"/>
    </row>
    <row r="276" spans="3:20" s="268" customFormat="1" x14ac:dyDescent="0.35">
      <c r="C276" s="224" t="s">
        <v>505</v>
      </c>
      <c r="D276" s="84" t="s">
        <v>98</v>
      </c>
      <c r="E276" s="192"/>
      <c r="F276" s="192"/>
      <c r="G276" s="354"/>
      <c r="H276" s="354"/>
      <c r="I276" s="354"/>
      <c r="J276" s="354"/>
      <c r="K276" s="354"/>
      <c r="L276" s="267"/>
      <c r="M276" s="267"/>
      <c r="N276" s="267"/>
      <c r="O276" s="267"/>
      <c r="P276" s="267"/>
      <c r="Q276" s="267"/>
      <c r="R276" s="267"/>
      <c r="S276" s="267"/>
      <c r="T276" s="267"/>
    </row>
    <row r="277" spans="3:20" s="268" customFormat="1" x14ac:dyDescent="0.35">
      <c r="C277" s="353" t="s">
        <v>422</v>
      </c>
      <c r="D277" s="84"/>
      <c r="E277" s="192"/>
      <c r="F277" s="192"/>
      <c r="G277" s="354"/>
      <c r="H277" s="354"/>
      <c r="I277" s="354"/>
      <c r="J277" s="354"/>
      <c r="K277" s="354"/>
      <c r="L277" s="267"/>
      <c r="M277" s="267"/>
      <c r="N277" s="267"/>
      <c r="O277" s="267"/>
      <c r="P277" s="267"/>
      <c r="Q277" s="267"/>
      <c r="R277" s="267"/>
      <c r="S277" s="267"/>
      <c r="T277" s="267"/>
    </row>
    <row r="278" spans="3:20" s="268" customFormat="1" x14ac:dyDescent="0.35">
      <c r="C278" s="353" t="s">
        <v>423</v>
      </c>
      <c r="D278" s="84"/>
      <c r="E278" s="192"/>
      <c r="F278" s="192"/>
      <c r="G278" s="354"/>
      <c r="H278" s="354"/>
      <c r="I278" s="354"/>
      <c r="J278" s="354"/>
      <c r="K278" s="354"/>
      <c r="L278" s="267"/>
      <c r="M278" s="267"/>
      <c r="N278" s="267"/>
      <c r="O278" s="267"/>
      <c r="P278" s="267"/>
      <c r="Q278" s="267"/>
      <c r="R278" s="267"/>
      <c r="S278" s="267"/>
      <c r="T278" s="267"/>
    </row>
    <row r="279" spans="3:20" s="268" customFormat="1" x14ac:dyDescent="0.35">
      <c r="C279" s="224" t="s">
        <v>506</v>
      </c>
      <c r="D279" s="84" t="s">
        <v>98</v>
      </c>
      <c r="E279" s="192"/>
      <c r="F279" s="192"/>
      <c r="G279" s="195">
        <v>397</v>
      </c>
      <c r="H279" s="352">
        <v>190.38461538461499</v>
      </c>
      <c r="I279" s="352">
        <v>306.48604763050275</v>
      </c>
      <c r="J279" s="352">
        <v>278.19886227065138</v>
      </c>
      <c r="K279" s="352">
        <v>239.9</v>
      </c>
      <c r="L279" s="267"/>
      <c r="M279" s="267"/>
      <c r="N279" s="267"/>
      <c r="O279" s="267"/>
      <c r="P279" s="267"/>
      <c r="Q279" s="267"/>
      <c r="R279" s="267"/>
      <c r="S279" s="267"/>
      <c r="T279" s="267"/>
    </row>
    <row r="280" spans="3:20" s="268" customFormat="1" x14ac:dyDescent="0.35">
      <c r="C280" s="353" t="s">
        <v>422</v>
      </c>
      <c r="D280" s="84"/>
      <c r="E280" s="192"/>
      <c r="F280" s="192"/>
      <c r="G280" s="354"/>
      <c r="H280" s="354"/>
      <c r="I280" s="354"/>
      <c r="J280" s="354"/>
      <c r="K280" s="354"/>
      <c r="L280" s="267"/>
      <c r="M280" s="267"/>
      <c r="N280" s="267"/>
      <c r="O280" s="267"/>
      <c r="P280" s="267"/>
      <c r="Q280" s="267"/>
      <c r="R280" s="267"/>
      <c r="S280" s="267"/>
      <c r="T280" s="267"/>
    </row>
    <row r="281" spans="3:20" s="268" customFormat="1" x14ac:dyDescent="0.35">
      <c r="C281" s="353" t="s">
        <v>423</v>
      </c>
      <c r="D281" s="84"/>
      <c r="E281" s="192"/>
      <c r="F281" s="192"/>
      <c r="G281" s="354"/>
      <c r="H281" s="354"/>
      <c r="I281" s="354"/>
      <c r="J281" s="354"/>
      <c r="K281" s="354"/>
      <c r="L281" s="267"/>
      <c r="M281" s="267"/>
      <c r="N281" s="267"/>
      <c r="O281" s="267"/>
      <c r="P281" s="267"/>
      <c r="Q281" s="267"/>
      <c r="R281" s="267"/>
      <c r="S281" s="267"/>
      <c r="T281" s="267"/>
    </row>
    <row r="282" spans="3:20" s="268" customFormat="1" x14ac:dyDescent="0.35">
      <c r="C282" s="224" t="s">
        <v>507</v>
      </c>
      <c r="D282" s="84" t="s">
        <v>98</v>
      </c>
      <c r="E282" s="192"/>
      <c r="F282" s="192"/>
      <c r="G282" s="195">
        <v>157</v>
      </c>
      <c r="H282" s="352">
        <v>152.88461538461499</v>
      </c>
      <c r="I282" s="352">
        <v>142.60123214958816</v>
      </c>
      <c r="J282" s="352">
        <v>138.86982315621103</v>
      </c>
      <c r="K282" s="352">
        <v>125.2</v>
      </c>
      <c r="L282" s="267"/>
      <c r="M282" s="267"/>
      <c r="N282" s="267"/>
      <c r="O282" s="267"/>
      <c r="P282" s="267"/>
      <c r="Q282" s="267"/>
      <c r="R282" s="267"/>
      <c r="S282" s="267"/>
      <c r="T282" s="267"/>
    </row>
    <row r="283" spans="3:20" s="268" customFormat="1" x14ac:dyDescent="0.35">
      <c r="C283" s="353" t="s">
        <v>422</v>
      </c>
      <c r="D283" s="84"/>
      <c r="E283" s="192"/>
      <c r="F283" s="192"/>
      <c r="G283" s="354"/>
      <c r="H283" s="354"/>
      <c r="I283" s="354"/>
      <c r="J283" s="354"/>
      <c r="K283" s="354"/>
      <c r="L283" s="267"/>
      <c r="M283" s="267"/>
      <c r="N283" s="267"/>
      <c r="O283" s="267"/>
      <c r="P283" s="267"/>
      <c r="Q283" s="267"/>
      <c r="R283" s="267"/>
      <c r="S283" s="267"/>
      <c r="T283" s="267"/>
    </row>
    <row r="284" spans="3:20" s="268" customFormat="1" x14ac:dyDescent="0.35">
      <c r="C284" s="353" t="s">
        <v>423</v>
      </c>
      <c r="D284" s="84"/>
      <c r="E284" s="192"/>
      <c r="F284" s="192"/>
      <c r="G284" s="354"/>
      <c r="H284" s="354"/>
      <c r="I284" s="354"/>
      <c r="J284" s="354"/>
      <c r="K284" s="354"/>
      <c r="L284" s="267"/>
      <c r="M284" s="267"/>
      <c r="N284" s="267"/>
      <c r="O284" s="267"/>
      <c r="P284" s="267"/>
      <c r="Q284" s="267"/>
      <c r="R284" s="267"/>
      <c r="S284" s="267"/>
      <c r="T284" s="267"/>
    </row>
    <row r="285" spans="3:20" s="268" customFormat="1" x14ac:dyDescent="0.35">
      <c r="C285" s="224" t="s">
        <v>508</v>
      </c>
      <c r="D285" s="84" t="s">
        <v>98</v>
      </c>
      <c r="E285" s="192"/>
      <c r="F285" s="192"/>
      <c r="G285" s="195">
        <v>173</v>
      </c>
      <c r="H285" s="352">
        <v>181.61347517730499</v>
      </c>
      <c r="I285" s="352">
        <v>177.33068803451729</v>
      </c>
      <c r="J285" s="352">
        <v>187.1950640721405</v>
      </c>
      <c r="K285" s="352">
        <v>180.7</v>
      </c>
      <c r="L285" s="267"/>
      <c r="M285" s="267"/>
      <c r="N285" s="267"/>
      <c r="O285" s="267"/>
      <c r="P285" s="267"/>
      <c r="Q285" s="267"/>
      <c r="R285" s="267"/>
      <c r="S285" s="267"/>
      <c r="T285" s="267"/>
    </row>
    <row r="286" spans="3:20" s="268" customFormat="1" x14ac:dyDescent="0.35">
      <c r="C286" s="353" t="s">
        <v>422</v>
      </c>
      <c r="D286" s="84"/>
      <c r="E286" s="192"/>
      <c r="F286" s="192"/>
      <c r="G286" s="354"/>
      <c r="H286" s="354"/>
      <c r="I286" s="354"/>
      <c r="J286" s="354"/>
      <c r="K286" s="354"/>
      <c r="L286" s="267"/>
      <c r="M286" s="267"/>
      <c r="N286" s="267"/>
      <c r="O286" s="267"/>
      <c r="P286" s="267"/>
      <c r="Q286" s="267"/>
      <c r="R286" s="267"/>
      <c r="S286" s="267"/>
      <c r="T286" s="267"/>
    </row>
    <row r="287" spans="3:20" s="268" customFormat="1" x14ac:dyDescent="0.35">
      <c r="C287" s="353" t="s">
        <v>423</v>
      </c>
      <c r="D287" s="84"/>
      <c r="E287" s="192"/>
      <c r="F287" s="192"/>
      <c r="G287" s="354"/>
      <c r="H287" s="354"/>
      <c r="I287" s="354"/>
      <c r="J287" s="354"/>
      <c r="K287" s="354"/>
      <c r="L287" s="267"/>
      <c r="M287" s="267"/>
      <c r="N287" s="267"/>
      <c r="O287" s="267"/>
      <c r="P287" s="267"/>
      <c r="Q287" s="267"/>
      <c r="R287" s="267"/>
      <c r="S287" s="267"/>
      <c r="T287" s="267"/>
    </row>
    <row r="288" spans="3:20" s="268" customFormat="1" x14ac:dyDescent="0.35">
      <c r="C288" s="224" t="s">
        <v>509</v>
      </c>
      <c r="D288" s="84" t="s">
        <v>98</v>
      </c>
      <c r="E288" s="192"/>
      <c r="F288" s="192"/>
      <c r="G288" s="195">
        <v>154</v>
      </c>
      <c r="H288" s="352">
        <v>161.538461538462</v>
      </c>
      <c r="I288" s="352">
        <v>156.89639088958606</v>
      </c>
      <c r="J288" s="352">
        <v>105.41172169135449</v>
      </c>
      <c r="K288" s="352">
        <v>166.5</v>
      </c>
      <c r="L288" s="267"/>
      <c r="M288" s="267"/>
      <c r="N288" s="267"/>
      <c r="O288" s="267"/>
      <c r="P288" s="267"/>
      <c r="Q288" s="267"/>
      <c r="R288" s="267"/>
      <c r="S288" s="267"/>
      <c r="T288" s="267"/>
    </row>
    <row r="289" spans="3:20" s="268" customFormat="1" x14ac:dyDescent="0.35">
      <c r="C289" s="353" t="s">
        <v>422</v>
      </c>
      <c r="D289" s="84"/>
      <c r="E289" s="192"/>
      <c r="F289" s="192"/>
      <c r="G289" s="354"/>
      <c r="H289" s="354"/>
      <c r="I289" s="354"/>
      <c r="J289" s="354"/>
      <c r="K289" s="354"/>
      <c r="L289" s="267"/>
      <c r="M289" s="267"/>
      <c r="N289" s="267"/>
      <c r="O289" s="267"/>
      <c r="P289" s="267"/>
      <c r="Q289" s="267"/>
      <c r="R289" s="267"/>
      <c r="S289" s="267"/>
      <c r="T289" s="267"/>
    </row>
    <row r="290" spans="3:20" s="268" customFormat="1" x14ac:dyDescent="0.35">
      <c r="C290" s="353" t="s">
        <v>423</v>
      </c>
      <c r="D290" s="84"/>
      <c r="E290" s="192"/>
      <c r="F290" s="192"/>
      <c r="G290" s="354"/>
      <c r="H290" s="354"/>
      <c r="I290" s="354"/>
      <c r="J290" s="354"/>
      <c r="K290" s="354"/>
      <c r="L290" s="267"/>
      <c r="M290" s="267"/>
      <c r="N290" s="267"/>
      <c r="O290" s="267"/>
      <c r="P290" s="267"/>
      <c r="Q290" s="267"/>
      <c r="R290" s="267"/>
      <c r="S290" s="267"/>
      <c r="T290" s="267"/>
    </row>
    <row r="291" spans="3:20" s="268" customFormat="1" x14ac:dyDescent="0.35">
      <c r="C291" s="341"/>
      <c r="D291" s="342"/>
      <c r="E291" s="312"/>
      <c r="F291" s="312"/>
      <c r="G291" s="343"/>
      <c r="H291" s="343"/>
      <c r="I291" s="343"/>
      <c r="J291" s="343"/>
      <c r="K291" s="343"/>
      <c r="L291" s="267"/>
      <c r="M291" s="267"/>
      <c r="N291" s="267"/>
      <c r="O291" s="267"/>
      <c r="P291" s="267"/>
      <c r="Q291" s="267"/>
      <c r="R291" s="267"/>
      <c r="S291" s="267"/>
      <c r="T291" s="267"/>
    </row>
    <row r="292" spans="3:20" s="268" customFormat="1" x14ac:dyDescent="0.35">
      <c r="C292" s="273" t="s">
        <v>510</v>
      </c>
      <c r="D292" s="274" t="s">
        <v>2</v>
      </c>
      <c r="E292" s="275"/>
      <c r="F292" s="275"/>
      <c r="G292" s="276">
        <v>2018</v>
      </c>
      <c r="H292" s="276">
        <v>2019</v>
      </c>
      <c r="I292" s="276">
        <v>2020</v>
      </c>
      <c r="J292" s="276">
        <v>2021</v>
      </c>
      <c r="K292" s="276">
        <v>2022</v>
      </c>
      <c r="L292" s="267"/>
      <c r="M292" s="267"/>
      <c r="N292" s="267"/>
      <c r="O292" s="267"/>
      <c r="P292" s="267"/>
      <c r="Q292" s="267"/>
      <c r="R292" s="267"/>
      <c r="S292" s="267"/>
      <c r="T292" s="267"/>
    </row>
    <row r="293" spans="3:20" s="268" customFormat="1" x14ac:dyDescent="0.35">
      <c r="C293" s="332" t="s">
        <v>511</v>
      </c>
      <c r="D293" s="328"/>
      <c r="E293" s="329"/>
      <c r="F293" s="329"/>
      <c r="G293" s="304"/>
      <c r="H293" s="304"/>
      <c r="I293" s="304"/>
      <c r="J293" s="304"/>
      <c r="K293" s="304"/>
      <c r="L293" s="267"/>
      <c r="M293" s="267"/>
      <c r="N293" s="267"/>
      <c r="O293" s="267"/>
      <c r="P293" s="267"/>
      <c r="Q293" s="267"/>
      <c r="R293" s="267"/>
      <c r="S293" s="267"/>
      <c r="T293" s="267"/>
    </row>
    <row r="294" spans="3:20" s="268" customFormat="1" x14ac:dyDescent="0.35">
      <c r="C294" s="355" t="s">
        <v>512</v>
      </c>
      <c r="D294" s="292" t="s">
        <v>98</v>
      </c>
      <c r="E294" s="293"/>
      <c r="F294" s="293"/>
      <c r="G294" s="350"/>
      <c r="H294" s="321">
        <v>100</v>
      </c>
      <c r="I294" s="350"/>
      <c r="J294" s="321">
        <v>100</v>
      </c>
      <c r="K294" s="350"/>
      <c r="L294" s="267"/>
      <c r="M294" s="267"/>
      <c r="N294" s="267"/>
      <c r="O294" s="267"/>
      <c r="P294" s="267"/>
      <c r="Q294" s="267"/>
      <c r="R294" s="267"/>
      <c r="S294" s="267"/>
      <c r="T294" s="267"/>
    </row>
    <row r="295" spans="3:20" s="268" customFormat="1" x14ac:dyDescent="0.35">
      <c r="C295" s="355" t="s">
        <v>513</v>
      </c>
      <c r="D295" s="292" t="s">
        <v>98</v>
      </c>
      <c r="E295" s="293"/>
      <c r="F295" s="293"/>
      <c r="G295" s="350"/>
      <c r="H295" s="321">
        <v>78</v>
      </c>
      <c r="I295" s="350"/>
      <c r="J295" s="321">
        <v>84</v>
      </c>
      <c r="K295" s="350"/>
      <c r="L295" s="267"/>
      <c r="M295" s="267"/>
      <c r="N295" s="267"/>
      <c r="O295" s="267"/>
      <c r="P295" s="267"/>
      <c r="Q295" s="267"/>
      <c r="R295" s="267"/>
      <c r="S295" s="267"/>
      <c r="T295" s="267"/>
    </row>
    <row r="296" spans="3:20" s="268" customFormat="1" ht="16.5" x14ac:dyDescent="0.35">
      <c r="C296" s="355" t="s">
        <v>514</v>
      </c>
      <c r="D296" s="292" t="s">
        <v>98</v>
      </c>
      <c r="E296" s="293"/>
      <c r="F296" s="293"/>
      <c r="G296" s="350"/>
      <c r="H296" s="321">
        <v>77</v>
      </c>
      <c r="I296" s="350"/>
      <c r="J296" s="321">
        <v>79</v>
      </c>
      <c r="K296" s="350"/>
      <c r="L296" s="267"/>
      <c r="M296" s="267"/>
      <c r="N296" s="267"/>
      <c r="O296" s="267"/>
      <c r="P296" s="267"/>
      <c r="Q296" s="267"/>
      <c r="R296" s="267"/>
      <c r="S296" s="267"/>
      <c r="T296" s="267"/>
    </row>
    <row r="297" spans="3:20" s="268" customFormat="1" x14ac:dyDescent="0.35">
      <c r="C297" s="341"/>
      <c r="D297" s="342"/>
      <c r="E297" s="312"/>
      <c r="F297" s="312"/>
      <c r="G297" s="343"/>
      <c r="H297" s="343"/>
      <c r="I297" s="343"/>
      <c r="J297" s="343"/>
      <c r="K297" s="343"/>
      <c r="L297" s="267"/>
      <c r="M297" s="267"/>
      <c r="N297" s="267"/>
      <c r="O297" s="267"/>
      <c r="P297" s="267"/>
      <c r="Q297" s="267"/>
      <c r="R297" s="267"/>
      <c r="S297" s="267"/>
      <c r="T297" s="267"/>
    </row>
    <row r="298" spans="3:20" s="268" customFormat="1" x14ac:dyDescent="0.35">
      <c r="C298" s="273" t="s">
        <v>515</v>
      </c>
      <c r="D298" s="274" t="s">
        <v>2</v>
      </c>
      <c r="E298" s="275"/>
      <c r="F298" s="275"/>
      <c r="G298" s="276">
        <v>2018</v>
      </c>
      <c r="H298" s="276">
        <v>2019</v>
      </c>
      <c r="I298" s="276">
        <v>2020</v>
      </c>
      <c r="J298" s="276">
        <v>2021</v>
      </c>
      <c r="K298" s="276">
        <v>2022</v>
      </c>
      <c r="L298" s="267"/>
      <c r="M298" s="267"/>
      <c r="N298" s="267"/>
      <c r="O298" s="267"/>
      <c r="P298" s="267"/>
      <c r="Q298" s="267"/>
      <c r="R298" s="267"/>
      <c r="S298" s="267"/>
      <c r="T298" s="267"/>
    </row>
    <row r="299" spans="3:20" s="268" customFormat="1" x14ac:dyDescent="0.35">
      <c r="C299" s="332" t="s">
        <v>516</v>
      </c>
      <c r="D299" s="328"/>
      <c r="E299" s="328"/>
      <c r="F299" s="328"/>
      <c r="G299" s="356"/>
      <c r="H299" s="356"/>
      <c r="I299" s="356"/>
      <c r="J299" s="356"/>
      <c r="K299" s="356"/>
      <c r="L299" s="267"/>
      <c r="M299" s="267"/>
      <c r="N299" s="267"/>
      <c r="O299" s="267"/>
      <c r="P299" s="267"/>
      <c r="Q299" s="267"/>
      <c r="R299" s="267"/>
      <c r="S299" s="267"/>
      <c r="T299" s="267"/>
    </row>
    <row r="300" spans="3:20" s="268" customFormat="1" x14ac:dyDescent="0.35">
      <c r="C300" s="72" t="s">
        <v>494</v>
      </c>
      <c r="D300" s="84" t="s">
        <v>98</v>
      </c>
      <c r="E300" s="192"/>
      <c r="F300" s="192"/>
      <c r="G300" s="354"/>
      <c r="H300" s="354"/>
      <c r="I300" s="354"/>
      <c r="J300" s="354"/>
      <c r="K300" s="357">
        <f>(41/45)*100</f>
        <v>91.111111111111114</v>
      </c>
      <c r="L300" s="267"/>
      <c r="M300" s="267"/>
      <c r="N300" s="267"/>
      <c r="O300" s="267"/>
      <c r="P300" s="267"/>
      <c r="Q300" s="267"/>
      <c r="R300" s="267"/>
      <c r="S300" s="267"/>
      <c r="T300" s="267"/>
    </row>
    <row r="301" spans="3:20" s="268" customFormat="1" x14ac:dyDescent="0.35">
      <c r="C301" s="353" t="s">
        <v>422</v>
      </c>
      <c r="D301" s="84" t="s">
        <v>98</v>
      </c>
      <c r="E301" s="192"/>
      <c r="F301" s="192"/>
      <c r="G301" s="354"/>
      <c r="H301" s="354"/>
      <c r="I301" s="354"/>
      <c r="J301" s="354"/>
      <c r="K301" s="357">
        <v>93.3333333333333</v>
      </c>
      <c r="L301" s="267"/>
      <c r="M301" s="267"/>
      <c r="N301" s="267"/>
      <c r="O301" s="267"/>
      <c r="P301" s="267"/>
      <c r="Q301" s="267"/>
      <c r="R301" s="267"/>
      <c r="S301" s="267"/>
      <c r="T301" s="267"/>
    </row>
    <row r="302" spans="3:20" s="268" customFormat="1" x14ac:dyDescent="0.35">
      <c r="C302" s="353" t="s">
        <v>423</v>
      </c>
      <c r="D302" s="84" t="s">
        <v>98</v>
      </c>
      <c r="E302" s="192"/>
      <c r="F302" s="192"/>
      <c r="G302" s="354"/>
      <c r="H302" s="354"/>
      <c r="I302" s="354"/>
      <c r="J302" s="354"/>
      <c r="K302" s="357">
        <v>6.6666666666666696</v>
      </c>
      <c r="L302" s="267"/>
      <c r="M302" s="267"/>
      <c r="N302" s="267"/>
      <c r="O302" s="267"/>
      <c r="P302" s="267"/>
      <c r="Q302" s="267"/>
      <c r="R302" s="267"/>
      <c r="S302" s="267"/>
      <c r="T302" s="267"/>
    </row>
    <row r="303" spans="3:20" s="268" customFormat="1" x14ac:dyDescent="0.35">
      <c r="C303" s="72" t="s">
        <v>495</v>
      </c>
      <c r="D303" s="84" t="s">
        <v>98</v>
      </c>
      <c r="E303" s="192"/>
      <c r="F303" s="192"/>
      <c r="G303" s="354"/>
      <c r="H303" s="354"/>
      <c r="I303" s="354"/>
      <c r="J303" s="354"/>
      <c r="K303" s="357">
        <v>86.281588447653405</v>
      </c>
      <c r="L303" s="267"/>
      <c r="M303" s="267"/>
      <c r="N303" s="267"/>
      <c r="O303" s="267"/>
      <c r="P303" s="267"/>
      <c r="Q303" s="267"/>
      <c r="R303" s="267"/>
      <c r="S303" s="267"/>
      <c r="T303" s="267"/>
    </row>
    <row r="304" spans="3:20" s="268" customFormat="1" x14ac:dyDescent="0.35">
      <c r="C304" s="353" t="s">
        <v>422</v>
      </c>
      <c r="D304" s="84" t="s">
        <v>98</v>
      </c>
      <c r="E304" s="192"/>
      <c r="F304" s="192"/>
      <c r="G304" s="354"/>
      <c r="H304" s="354"/>
      <c r="I304" s="354"/>
      <c r="J304" s="354"/>
      <c r="K304" s="357">
        <v>80.7531380753138</v>
      </c>
      <c r="L304" s="267"/>
      <c r="M304" s="267"/>
      <c r="N304" s="267"/>
      <c r="O304" s="267"/>
      <c r="P304" s="267"/>
      <c r="Q304" s="267"/>
      <c r="R304" s="267"/>
      <c r="S304" s="267"/>
      <c r="T304" s="267"/>
    </row>
    <row r="305" spans="3:20" s="268" customFormat="1" x14ac:dyDescent="0.35">
      <c r="C305" s="353" t="s">
        <v>423</v>
      </c>
      <c r="D305" s="84" t="s">
        <v>98</v>
      </c>
      <c r="E305" s="192"/>
      <c r="F305" s="192"/>
      <c r="G305" s="354"/>
      <c r="H305" s="354"/>
      <c r="I305" s="354"/>
      <c r="J305" s="354"/>
      <c r="K305" s="357">
        <v>19.2468619246862</v>
      </c>
      <c r="L305" s="267"/>
      <c r="M305" s="267"/>
      <c r="N305" s="267"/>
      <c r="O305" s="267"/>
      <c r="P305" s="267"/>
      <c r="Q305" s="267"/>
      <c r="R305" s="267"/>
      <c r="S305" s="267"/>
      <c r="T305" s="267"/>
    </row>
    <row r="306" spans="3:20" s="268" customFormat="1" x14ac:dyDescent="0.35">
      <c r="C306" s="72" t="s">
        <v>496</v>
      </c>
      <c r="D306" s="84" t="s">
        <v>98</v>
      </c>
      <c r="E306" s="192"/>
      <c r="F306" s="192"/>
      <c r="G306" s="354"/>
      <c r="H306" s="354"/>
      <c r="I306" s="354"/>
      <c r="J306" s="354"/>
      <c r="K306" s="357">
        <v>83.146964856229999</v>
      </c>
      <c r="L306" s="267"/>
      <c r="M306" s="267"/>
      <c r="N306" s="267"/>
      <c r="O306" s="267"/>
      <c r="P306" s="267"/>
      <c r="Q306" s="267"/>
      <c r="R306" s="267"/>
      <c r="S306" s="267"/>
      <c r="T306" s="267"/>
    </row>
    <row r="307" spans="3:20" s="268" customFormat="1" x14ac:dyDescent="0.35">
      <c r="C307" s="353" t="s">
        <v>422</v>
      </c>
      <c r="D307" s="84" t="s">
        <v>98</v>
      </c>
      <c r="E307" s="192"/>
      <c r="F307" s="192"/>
      <c r="G307" s="354"/>
      <c r="H307" s="354"/>
      <c r="I307" s="354"/>
      <c r="J307" s="354"/>
      <c r="K307" s="357">
        <v>71.373679154659001</v>
      </c>
      <c r="L307" s="267"/>
      <c r="M307" s="267"/>
      <c r="N307" s="267"/>
      <c r="O307" s="267"/>
      <c r="P307" s="267"/>
      <c r="Q307" s="267"/>
      <c r="R307" s="267"/>
      <c r="S307" s="267"/>
      <c r="T307" s="267"/>
    </row>
    <row r="308" spans="3:20" s="268" customFormat="1" x14ac:dyDescent="0.35">
      <c r="C308" s="353" t="s">
        <v>423</v>
      </c>
      <c r="D308" s="84" t="s">
        <v>98</v>
      </c>
      <c r="E308" s="192"/>
      <c r="F308" s="192"/>
      <c r="G308" s="354"/>
      <c r="H308" s="354"/>
      <c r="I308" s="354"/>
      <c r="J308" s="354"/>
      <c r="K308" s="357">
        <v>28.626320845340999</v>
      </c>
      <c r="L308" s="267"/>
      <c r="M308" s="267"/>
      <c r="N308" s="267"/>
      <c r="O308" s="267"/>
      <c r="P308" s="267"/>
      <c r="Q308" s="267"/>
      <c r="R308" s="267"/>
      <c r="S308" s="267"/>
      <c r="T308" s="267"/>
    </row>
    <row r="309" spans="3:20" s="268" customFormat="1" x14ac:dyDescent="0.35">
      <c r="C309" s="72" t="s">
        <v>497</v>
      </c>
      <c r="D309" s="84" t="s">
        <v>98</v>
      </c>
      <c r="E309" s="192"/>
      <c r="F309" s="192"/>
      <c r="G309" s="354"/>
      <c r="H309" s="354"/>
      <c r="I309" s="354"/>
      <c r="J309" s="354"/>
      <c r="K309" s="357">
        <v>95.608866442199798</v>
      </c>
      <c r="L309" s="267"/>
      <c r="M309" s="267"/>
      <c r="N309" s="267"/>
      <c r="O309" s="267"/>
      <c r="P309" s="267"/>
      <c r="Q309" s="267"/>
      <c r="R309" s="267"/>
      <c r="S309" s="267"/>
      <c r="T309" s="267"/>
    </row>
    <row r="310" spans="3:20" s="268" customFormat="1" x14ac:dyDescent="0.35">
      <c r="C310" s="353" t="s">
        <v>422</v>
      </c>
      <c r="D310" s="84" t="s">
        <v>98</v>
      </c>
      <c r="E310" s="192"/>
      <c r="F310" s="192"/>
      <c r="G310" s="354"/>
      <c r="H310" s="354"/>
      <c r="I310" s="354"/>
      <c r="J310" s="354"/>
      <c r="K310" s="357">
        <v>66.485693323551004</v>
      </c>
      <c r="L310" s="267"/>
      <c r="M310" s="267"/>
      <c r="N310" s="267"/>
      <c r="O310" s="267"/>
      <c r="P310" s="267"/>
      <c r="Q310" s="267"/>
      <c r="R310" s="267"/>
      <c r="S310" s="267"/>
      <c r="T310" s="267"/>
    </row>
    <row r="311" spans="3:20" s="268" customFormat="1" x14ac:dyDescent="0.35">
      <c r="C311" s="353" t="s">
        <v>423</v>
      </c>
      <c r="D311" s="84" t="s">
        <v>98</v>
      </c>
      <c r="E311" s="192"/>
      <c r="F311" s="192"/>
      <c r="G311" s="354"/>
      <c r="H311" s="354"/>
      <c r="I311" s="354"/>
      <c r="J311" s="354"/>
      <c r="K311" s="357">
        <v>33.514306676449003</v>
      </c>
      <c r="L311" s="267"/>
      <c r="M311" s="267"/>
      <c r="N311" s="267"/>
      <c r="O311" s="267"/>
      <c r="P311" s="267"/>
      <c r="Q311" s="267"/>
      <c r="R311" s="267"/>
      <c r="S311" s="267"/>
      <c r="T311" s="267"/>
    </row>
    <row r="312" spans="3:20" s="268" customFormat="1" x14ac:dyDescent="0.35">
      <c r="C312" s="72" t="s">
        <v>498</v>
      </c>
      <c r="D312" s="84" t="s">
        <v>98</v>
      </c>
      <c r="E312" s="192"/>
      <c r="F312" s="192"/>
      <c r="G312" s="354"/>
      <c r="H312" s="354"/>
      <c r="I312" s="354"/>
      <c r="J312" s="354"/>
      <c r="K312" s="357">
        <v>95.130649974525099</v>
      </c>
      <c r="L312" s="267"/>
      <c r="M312" s="267"/>
      <c r="N312" s="267"/>
      <c r="O312" s="267"/>
      <c r="P312" s="267"/>
      <c r="Q312" s="267"/>
      <c r="R312" s="267"/>
      <c r="S312" s="267"/>
      <c r="T312" s="267"/>
    </row>
    <row r="313" spans="3:20" s="268" customFormat="1" x14ac:dyDescent="0.35">
      <c r="C313" s="353" t="s">
        <v>422</v>
      </c>
      <c r="D313" s="84" t="s">
        <v>98</v>
      </c>
      <c r="E313" s="192"/>
      <c r="F313" s="192"/>
      <c r="G313" s="354"/>
      <c r="H313" s="354"/>
      <c r="I313" s="354"/>
      <c r="J313" s="354"/>
      <c r="K313" s="357">
        <v>80.336648814078004</v>
      </c>
      <c r="L313" s="267"/>
      <c r="M313" s="267"/>
      <c r="N313" s="267"/>
      <c r="O313" s="267"/>
      <c r="P313" s="267"/>
      <c r="Q313" s="267"/>
      <c r="R313" s="267"/>
      <c r="S313" s="267"/>
      <c r="T313" s="267"/>
    </row>
    <row r="314" spans="3:20" s="268" customFormat="1" x14ac:dyDescent="0.35">
      <c r="C314" s="353" t="s">
        <v>423</v>
      </c>
      <c r="D314" s="84" t="s">
        <v>98</v>
      </c>
      <c r="E314" s="192"/>
      <c r="F314" s="192"/>
      <c r="G314" s="354"/>
      <c r="H314" s="354"/>
      <c r="I314" s="354"/>
      <c r="J314" s="354"/>
      <c r="K314" s="357">
        <v>19.663351185922</v>
      </c>
      <c r="L314" s="267"/>
      <c r="M314" s="267"/>
      <c r="N314" s="267"/>
      <c r="O314" s="267"/>
      <c r="P314" s="267"/>
      <c r="Q314" s="267"/>
      <c r="R314" s="267"/>
      <c r="S314" s="267"/>
      <c r="T314" s="267"/>
    </row>
    <row r="315" spans="3:20" s="268" customFormat="1" x14ac:dyDescent="0.35">
      <c r="C315" s="301" t="s">
        <v>517</v>
      </c>
      <c r="D315" s="358"/>
      <c r="E315" s="359"/>
      <c r="F315" s="359"/>
      <c r="G315" s="304"/>
      <c r="H315" s="304"/>
      <c r="I315" s="304"/>
      <c r="J315" s="304"/>
      <c r="K315" s="304"/>
      <c r="L315" s="267"/>
      <c r="M315" s="267"/>
      <c r="N315" s="267"/>
      <c r="O315" s="267"/>
      <c r="P315" s="267"/>
      <c r="Q315" s="267"/>
      <c r="R315" s="267"/>
      <c r="S315" s="267"/>
      <c r="T315" s="267"/>
    </row>
    <row r="316" spans="3:20" s="268" customFormat="1" x14ac:dyDescent="0.35">
      <c r="C316" s="330" t="s">
        <v>518</v>
      </c>
      <c r="D316" s="292" t="s">
        <v>420</v>
      </c>
      <c r="E316" s="293"/>
      <c r="F316" s="293"/>
      <c r="G316" s="319">
        <v>24288</v>
      </c>
      <c r="H316" s="319">
        <v>24220</v>
      </c>
      <c r="I316" s="319">
        <v>23159</v>
      </c>
      <c r="J316" s="319">
        <v>22491</v>
      </c>
      <c r="K316" s="319">
        <f>'[7]Web HR data'!H163</f>
        <v>22445</v>
      </c>
      <c r="L316" s="267"/>
      <c r="M316" s="267"/>
      <c r="N316" s="267"/>
      <c r="O316" s="267"/>
      <c r="P316" s="267"/>
      <c r="Q316" s="267"/>
      <c r="R316" s="267"/>
      <c r="S316" s="267"/>
      <c r="T316" s="267"/>
    </row>
    <row r="317" spans="3:20" s="268" customFormat="1" x14ac:dyDescent="0.35">
      <c r="C317" s="330" t="s">
        <v>519</v>
      </c>
      <c r="D317" s="292" t="s">
        <v>420</v>
      </c>
      <c r="E317" s="293"/>
      <c r="F317" s="293"/>
      <c r="G317" s="319">
        <v>18458</v>
      </c>
      <c r="H317" s="319">
        <v>18840</v>
      </c>
      <c r="I317" s="319">
        <v>17196</v>
      </c>
      <c r="J317" s="319">
        <v>18807</v>
      </c>
      <c r="K317" s="319">
        <f>'[7]Web HR data'!H164</f>
        <v>20673</v>
      </c>
      <c r="L317" s="267"/>
      <c r="M317" s="267"/>
      <c r="N317" s="267"/>
      <c r="O317" s="267"/>
      <c r="P317" s="267"/>
      <c r="Q317" s="267"/>
      <c r="R317" s="267"/>
      <c r="S317" s="267"/>
      <c r="T317" s="267"/>
    </row>
    <row r="318" spans="3:20" s="268" customFormat="1" x14ac:dyDescent="0.35">
      <c r="C318" s="330" t="s">
        <v>520</v>
      </c>
      <c r="D318" s="292" t="s">
        <v>521</v>
      </c>
      <c r="E318" s="293"/>
      <c r="F318" s="293"/>
      <c r="G318" s="319">
        <v>684097.328125</v>
      </c>
      <c r="H318" s="319">
        <v>515979.41000000003</v>
      </c>
      <c r="I318" s="319">
        <v>335083.81999999983</v>
      </c>
      <c r="J318" s="319">
        <v>538169.32200000004</v>
      </c>
      <c r="K318" s="319">
        <f>'[7]Web HR data'!H165</f>
        <v>642546.4</v>
      </c>
      <c r="L318" s="267"/>
      <c r="M318" s="267"/>
      <c r="N318" s="267"/>
      <c r="O318" s="267"/>
      <c r="P318" s="267"/>
      <c r="Q318" s="267"/>
      <c r="R318" s="267"/>
      <c r="S318" s="267"/>
      <c r="T318" s="267"/>
    </row>
    <row r="319" spans="3:20" s="268" customFormat="1" x14ac:dyDescent="0.35">
      <c r="C319" s="330" t="s">
        <v>522</v>
      </c>
      <c r="D319" s="292" t="s">
        <v>521</v>
      </c>
      <c r="E319" s="293"/>
      <c r="F319" s="293"/>
      <c r="G319" s="319">
        <v>28.166062587491766</v>
      </c>
      <c r="H319" s="319">
        <v>21.30385672997523</v>
      </c>
      <c r="I319" s="319">
        <v>14.468838032730249</v>
      </c>
      <c r="J319" s="319">
        <v>23.928207816459921</v>
      </c>
      <c r="K319" s="319">
        <f>'[7]Web HR data'!H166</f>
        <v>28.627596346625083</v>
      </c>
      <c r="L319" s="267"/>
      <c r="M319" s="267"/>
      <c r="N319" s="267"/>
      <c r="O319" s="267"/>
      <c r="P319" s="267"/>
      <c r="Q319" s="267"/>
      <c r="R319" s="267"/>
      <c r="S319" s="267"/>
      <c r="T319" s="267"/>
    </row>
    <row r="320" spans="3:20" s="268" customFormat="1" x14ac:dyDescent="0.35">
      <c r="C320" s="330" t="s">
        <v>523</v>
      </c>
      <c r="D320" s="292" t="s">
        <v>317</v>
      </c>
      <c r="E320" s="293"/>
      <c r="F320" s="293"/>
      <c r="G320" s="319">
        <v>2602.9739</v>
      </c>
      <c r="H320" s="319">
        <v>2429.6414216762687</v>
      </c>
      <c r="I320" s="319">
        <v>1217.2998709999999</v>
      </c>
      <c r="J320" s="319">
        <v>1680.7600709999999</v>
      </c>
      <c r="K320" s="319">
        <f>'[7]Web HR data'!H167</f>
        <v>2329.0079430000001</v>
      </c>
      <c r="L320" s="267"/>
      <c r="M320" s="267"/>
      <c r="N320" s="267"/>
      <c r="O320" s="267"/>
      <c r="P320" s="267"/>
      <c r="Q320" s="267"/>
      <c r="R320" s="267"/>
      <c r="S320" s="267"/>
      <c r="T320" s="267"/>
    </row>
    <row r="321" spans="3:20" s="268" customFormat="1" x14ac:dyDescent="0.35">
      <c r="C321" s="330" t="s">
        <v>524</v>
      </c>
      <c r="D321" s="292" t="s">
        <v>525</v>
      </c>
      <c r="E321" s="293"/>
      <c r="F321" s="293"/>
      <c r="G321" s="319">
        <v>107.17119153491437</v>
      </c>
      <c r="H321" s="319">
        <v>100.31550048209202</v>
      </c>
      <c r="I321" s="319">
        <v>52.562713027332784</v>
      </c>
      <c r="J321" s="319">
        <v>74.730339735894361</v>
      </c>
      <c r="K321" s="319">
        <f>'[7]Web HR data'!H168</f>
        <v>103.76511218534195</v>
      </c>
      <c r="L321" s="267"/>
      <c r="M321" s="267"/>
      <c r="N321" s="267"/>
      <c r="O321" s="267"/>
      <c r="P321" s="267"/>
      <c r="Q321" s="267"/>
      <c r="R321" s="267"/>
      <c r="S321" s="267"/>
      <c r="T321" s="267"/>
    </row>
    <row r="322" spans="3:20" s="268" customFormat="1" x14ac:dyDescent="0.35">
      <c r="C322" s="330" t="s">
        <v>519</v>
      </c>
      <c r="D322" s="292" t="s">
        <v>98</v>
      </c>
      <c r="E322" s="293"/>
      <c r="F322" s="293"/>
      <c r="G322" s="346">
        <v>75.996376811594203</v>
      </c>
      <c r="H322" s="360">
        <v>77.786952931461599</v>
      </c>
      <c r="I322" s="360">
        <v>74.251910704261846</v>
      </c>
      <c r="J322" s="360">
        <v>83.620114712551683</v>
      </c>
      <c r="K322" s="360">
        <f>'[7]Web HR data'!H169*100</f>
        <v>92.105145912229887</v>
      </c>
      <c r="L322" s="267"/>
      <c r="M322" s="267"/>
      <c r="N322" s="267"/>
      <c r="O322" s="267"/>
      <c r="P322" s="267"/>
      <c r="Q322" s="267"/>
      <c r="R322" s="267"/>
      <c r="S322" s="267"/>
      <c r="T322" s="267"/>
    </row>
    <row r="323" spans="3:20" s="268" customFormat="1" x14ac:dyDescent="0.35">
      <c r="C323" s="301" t="s">
        <v>526</v>
      </c>
      <c r="D323" s="358"/>
      <c r="E323" s="359"/>
      <c r="F323" s="359"/>
      <c r="G323" s="304"/>
      <c r="H323" s="304"/>
      <c r="I323" s="304"/>
      <c r="J323" s="304"/>
      <c r="K323" s="304"/>
      <c r="L323" s="267"/>
      <c r="M323" s="267"/>
      <c r="N323" s="267"/>
      <c r="O323" s="267"/>
      <c r="P323" s="267"/>
      <c r="Q323" s="267"/>
      <c r="R323" s="267"/>
      <c r="S323" s="267"/>
      <c r="T323" s="267"/>
    </row>
    <row r="324" spans="3:20" s="268" customFormat="1" x14ac:dyDescent="0.35">
      <c r="C324" s="326" t="s">
        <v>527</v>
      </c>
      <c r="D324" s="292" t="s">
        <v>98</v>
      </c>
      <c r="E324" s="293"/>
      <c r="F324" s="293"/>
      <c r="G324" s="350"/>
      <c r="H324" s="350"/>
      <c r="I324" s="350"/>
      <c r="J324" s="361">
        <v>30.293495734762431</v>
      </c>
      <c r="K324" s="361">
        <f>'[7]Web HR data'!H209*100</f>
        <v>26.928345353119003</v>
      </c>
      <c r="L324" s="267"/>
      <c r="M324" s="267"/>
      <c r="N324" s="267"/>
      <c r="O324" s="267"/>
      <c r="P324" s="267"/>
      <c r="Q324" s="267"/>
      <c r="R324" s="267"/>
      <c r="S324" s="267"/>
      <c r="T324" s="267"/>
    </row>
    <row r="325" spans="3:20" s="268" customFormat="1" x14ac:dyDescent="0.35">
      <c r="C325" s="326" t="s">
        <v>528</v>
      </c>
      <c r="D325" s="292" t="s">
        <v>98</v>
      </c>
      <c r="E325" s="293"/>
      <c r="F325" s="293"/>
      <c r="G325" s="350"/>
      <c r="H325" s="350"/>
      <c r="I325" s="350"/>
      <c r="J325" s="361">
        <v>69.706504265237555</v>
      </c>
      <c r="K325" s="361">
        <f>'[7]Web HR data'!H208*100</f>
        <v>73.071654646880987</v>
      </c>
      <c r="L325" s="267"/>
      <c r="M325" s="267"/>
      <c r="N325" s="267"/>
      <c r="O325" s="267"/>
      <c r="P325" s="267"/>
      <c r="Q325" s="267"/>
      <c r="R325" s="267"/>
      <c r="S325" s="267"/>
      <c r="T325" s="267"/>
    </row>
    <row r="326" spans="3:20" s="268" customFormat="1" x14ac:dyDescent="0.35">
      <c r="C326" s="301" t="s">
        <v>529</v>
      </c>
      <c r="D326" s="362"/>
      <c r="E326" s="363"/>
      <c r="F326" s="363"/>
      <c r="G326" s="304"/>
      <c r="H326" s="304"/>
      <c r="I326" s="304"/>
      <c r="J326" s="304"/>
      <c r="K326" s="304"/>
      <c r="L326" s="267"/>
      <c r="M326" s="267"/>
      <c r="N326" s="267"/>
      <c r="O326" s="267"/>
      <c r="P326" s="267"/>
      <c r="Q326" s="267"/>
      <c r="R326" s="267"/>
      <c r="S326" s="267"/>
      <c r="T326" s="267"/>
    </row>
    <row r="327" spans="3:20" s="268" customFormat="1" x14ac:dyDescent="0.35">
      <c r="C327" s="72" t="s">
        <v>494</v>
      </c>
      <c r="D327" s="84" t="s">
        <v>521</v>
      </c>
      <c r="E327" s="192"/>
      <c r="F327" s="192"/>
      <c r="G327" s="364">
        <v>30.682926177978501</v>
      </c>
      <c r="H327" s="364">
        <v>29.324999999999999</v>
      </c>
      <c r="I327" s="364">
        <v>21.024390243902438</v>
      </c>
      <c r="J327" s="364">
        <v>27.440909090909091</v>
      </c>
      <c r="K327" s="364">
        <f>'[7]Web HR data'!H184</f>
        <v>30.433333333333334</v>
      </c>
      <c r="L327" s="267"/>
      <c r="M327" s="267"/>
      <c r="N327" s="267"/>
      <c r="O327" s="267"/>
      <c r="P327" s="267"/>
      <c r="Q327" s="267"/>
      <c r="R327" s="267"/>
      <c r="S327" s="267"/>
      <c r="T327" s="267"/>
    </row>
    <row r="328" spans="3:20" s="268" customFormat="1" x14ac:dyDescent="0.35">
      <c r="C328" s="353" t="s">
        <v>422</v>
      </c>
      <c r="D328" s="84" t="s">
        <v>521</v>
      </c>
      <c r="E328" s="192"/>
      <c r="F328" s="192"/>
      <c r="G328" s="354"/>
      <c r="H328" s="354"/>
      <c r="I328" s="354"/>
      <c r="J328" s="354"/>
      <c r="K328" s="354"/>
      <c r="L328" s="267"/>
      <c r="M328" s="267"/>
      <c r="N328" s="267"/>
      <c r="O328" s="267"/>
      <c r="P328" s="267"/>
      <c r="Q328" s="267"/>
      <c r="R328" s="267"/>
      <c r="S328" s="267"/>
      <c r="T328" s="267"/>
    </row>
    <row r="329" spans="3:20" s="268" customFormat="1" x14ac:dyDescent="0.35">
      <c r="C329" s="353" t="s">
        <v>423</v>
      </c>
      <c r="D329" s="84" t="s">
        <v>521</v>
      </c>
      <c r="E329" s="192"/>
      <c r="F329" s="192"/>
      <c r="G329" s="354"/>
      <c r="H329" s="354"/>
      <c r="I329" s="354"/>
      <c r="J329" s="354"/>
      <c r="K329" s="354"/>
      <c r="L329" s="267"/>
      <c r="M329" s="267"/>
      <c r="N329" s="267"/>
      <c r="O329" s="267"/>
      <c r="P329" s="267"/>
      <c r="Q329" s="267"/>
      <c r="R329" s="267"/>
      <c r="S329" s="267"/>
      <c r="T329" s="267"/>
    </row>
    <row r="330" spans="3:20" s="268" customFormat="1" x14ac:dyDescent="0.35">
      <c r="C330" s="72" t="s">
        <v>495</v>
      </c>
      <c r="D330" s="84" t="s">
        <v>521</v>
      </c>
      <c r="E330" s="192"/>
      <c r="F330" s="192"/>
      <c r="G330" s="364">
        <v>52.240310668945298</v>
      </c>
      <c r="H330" s="364">
        <v>46.982692307692297</v>
      </c>
      <c r="I330" s="364">
        <v>34.78156862745098</v>
      </c>
      <c r="J330" s="364">
        <v>51.201093117408909</v>
      </c>
      <c r="K330" s="364">
        <f>'[7]Web HR data'!H185</f>
        <v>51.02217741935484</v>
      </c>
      <c r="L330" s="267"/>
      <c r="M330" s="267"/>
      <c r="N330" s="267"/>
      <c r="O330" s="267"/>
      <c r="P330" s="267"/>
      <c r="Q330" s="267"/>
      <c r="R330" s="267"/>
      <c r="S330" s="267"/>
      <c r="T330" s="267"/>
    </row>
    <row r="331" spans="3:20" s="268" customFormat="1" x14ac:dyDescent="0.35">
      <c r="C331" s="353" t="s">
        <v>422</v>
      </c>
      <c r="D331" s="84" t="s">
        <v>521</v>
      </c>
      <c r="E331" s="192"/>
      <c r="F331" s="192"/>
      <c r="G331" s="354"/>
      <c r="H331" s="354"/>
      <c r="I331" s="354"/>
      <c r="J331" s="354"/>
      <c r="K331" s="354"/>
      <c r="L331" s="267"/>
      <c r="M331" s="267"/>
      <c r="N331" s="267"/>
      <c r="O331" s="267"/>
      <c r="P331" s="267"/>
      <c r="Q331" s="267"/>
      <c r="R331" s="267"/>
      <c r="S331" s="267"/>
      <c r="T331" s="267"/>
    </row>
    <row r="332" spans="3:20" s="268" customFormat="1" x14ac:dyDescent="0.35">
      <c r="C332" s="353" t="s">
        <v>423</v>
      </c>
      <c r="D332" s="84" t="s">
        <v>521</v>
      </c>
      <c r="E332" s="192"/>
      <c r="F332" s="192"/>
      <c r="G332" s="354"/>
      <c r="H332" s="354"/>
      <c r="I332" s="354"/>
      <c r="J332" s="354"/>
      <c r="K332" s="354"/>
      <c r="L332" s="267"/>
      <c r="M332" s="267"/>
      <c r="N332" s="267"/>
      <c r="O332" s="267"/>
      <c r="P332" s="267"/>
      <c r="Q332" s="267"/>
      <c r="R332" s="267"/>
      <c r="S332" s="267"/>
      <c r="T332" s="267"/>
    </row>
    <row r="333" spans="3:20" s="268" customFormat="1" x14ac:dyDescent="0.35">
      <c r="C333" s="72" t="s">
        <v>496</v>
      </c>
      <c r="D333" s="84" t="s">
        <v>521</v>
      </c>
      <c r="E333" s="192"/>
      <c r="F333" s="192"/>
      <c r="G333" s="364">
        <v>55.997917175292997</v>
      </c>
      <c r="H333" s="364">
        <v>46.137924170616103</v>
      </c>
      <c r="I333" s="364">
        <v>30.703849765258216</v>
      </c>
      <c r="J333" s="364">
        <v>45.344548049476693</v>
      </c>
      <c r="K333" s="364">
        <f>'[7]Web HR data'!H186</f>
        <v>49.096915285451196</v>
      </c>
      <c r="L333" s="267"/>
      <c r="M333" s="267"/>
      <c r="N333" s="267"/>
      <c r="O333" s="267"/>
      <c r="P333" s="267"/>
      <c r="Q333" s="267"/>
      <c r="R333" s="267"/>
      <c r="S333" s="267"/>
      <c r="T333" s="267"/>
    </row>
    <row r="334" spans="3:20" s="268" customFormat="1" x14ac:dyDescent="0.35">
      <c r="C334" s="353" t="s">
        <v>422</v>
      </c>
      <c r="D334" s="84" t="s">
        <v>521</v>
      </c>
      <c r="E334" s="192"/>
      <c r="F334" s="192"/>
      <c r="G334" s="354"/>
      <c r="H334" s="354"/>
      <c r="I334" s="354"/>
      <c r="J334" s="354"/>
      <c r="K334" s="354"/>
      <c r="L334" s="267"/>
      <c r="M334" s="267"/>
      <c r="N334" s="267"/>
      <c r="O334" s="267"/>
      <c r="P334" s="267"/>
      <c r="Q334" s="267"/>
      <c r="R334" s="267"/>
      <c r="S334" s="267"/>
      <c r="T334" s="267"/>
    </row>
    <row r="335" spans="3:20" s="268" customFormat="1" x14ac:dyDescent="0.35">
      <c r="C335" s="353" t="s">
        <v>423</v>
      </c>
      <c r="D335" s="84" t="s">
        <v>521</v>
      </c>
      <c r="E335" s="192"/>
      <c r="F335" s="192"/>
      <c r="G335" s="354"/>
      <c r="H335" s="354"/>
      <c r="I335" s="354"/>
      <c r="J335" s="354"/>
      <c r="K335" s="354"/>
      <c r="L335" s="267"/>
      <c r="M335" s="267"/>
      <c r="N335" s="267"/>
      <c r="O335" s="267"/>
      <c r="P335" s="267"/>
      <c r="Q335" s="267"/>
      <c r="R335" s="267"/>
      <c r="S335" s="267"/>
      <c r="T335" s="267"/>
    </row>
    <row r="336" spans="3:20" s="268" customFormat="1" x14ac:dyDescent="0.35">
      <c r="C336" s="72" t="s">
        <v>497</v>
      </c>
      <c r="D336" s="84" t="s">
        <v>521</v>
      </c>
      <c r="E336" s="192"/>
      <c r="F336" s="192"/>
      <c r="G336" s="364">
        <v>41.495323181152301</v>
      </c>
      <c r="H336" s="364">
        <v>33.539240442016997</v>
      </c>
      <c r="I336" s="364">
        <v>21.178914913325393</v>
      </c>
      <c r="J336" s="364">
        <v>38.217946330777664</v>
      </c>
      <c r="K336" s="364">
        <f>'[7]Web HR data'!H187</f>
        <v>44.42225236505287</v>
      </c>
      <c r="L336" s="267"/>
      <c r="M336" s="267"/>
      <c r="N336" s="267"/>
      <c r="O336" s="267"/>
      <c r="P336" s="267"/>
      <c r="Q336" s="267"/>
      <c r="R336" s="267"/>
      <c r="S336" s="267"/>
      <c r="T336" s="267"/>
    </row>
    <row r="337" spans="3:20" s="268" customFormat="1" x14ac:dyDescent="0.35">
      <c r="C337" s="353" t="s">
        <v>422</v>
      </c>
      <c r="D337" s="84" t="s">
        <v>521</v>
      </c>
      <c r="E337" s="192"/>
      <c r="F337" s="192"/>
      <c r="G337" s="354"/>
      <c r="H337" s="354"/>
      <c r="I337" s="354"/>
      <c r="J337" s="354"/>
      <c r="K337" s="354"/>
      <c r="L337" s="267"/>
      <c r="M337" s="267"/>
      <c r="N337" s="267"/>
      <c r="O337" s="267"/>
      <c r="P337" s="267"/>
      <c r="Q337" s="267"/>
      <c r="R337" s="267"/>
      <c r="S337" s="267"/>
      <c r="T337" s="267"/>
    </row>
    <row r="338" spans="3:20" s="268" customFormat="1" x14ac:dyDescent="0.35">
      <c r="C338" s="353" t="s">
        <v>423</v>
      </c>
      <c r="D338" s="84" t="s">
        <v>521</v>
      </c>
      <c r="E338" s="192"/>
      <c r="F338" s="192"/>
      <c r="G338" s="354"/>
      <c r="H338" s="354"/>
      <c r="I338" s="354"/>
      <c r="J338" s="354"/>
      <c r="K338" s="354"/>
      <c r="L338" s="267"/>
      <c r="M338" s="267"/>
      <c r="N338" s="267"/>
      <c r="O338" s="267"/>
      <c r="P338" s="267"/>
      <c r="Q338" s="267"/>
      <c r="R338" s="267"/>
      <c r="S338" s="267"/>
      <c r="T338" s="267"/>
    </row>
    <row r="339" spans="3:20" s="268" customFormat="1" x14ac:dyDescent="0.35">
      <c r="C339" s="72" t="s">
        <v>498</v>
      </c>
      <c r="D339" s="84" t="s">
        <v>521</v>
      </c>
      <c r="E339" s="192"/>
      <c r="F339" s="192"/>
      <c r="G339" s="364">
        <v>18.9716186523438</v>
      </c>
      <c r="H339" s="364">
        <v>12.664151547492001</v>
      </c>
      <c r="I339" s="364">
        <v>9.3114149287269061</v>
      </c>
      <c r="J339" s="364">
        <v>14.266107042253521</v>
      </c>
      <c r="K339" s="364">
        <f>'[7]Web HR data'!H188</f>
        <v>18.439040207522698</v>
      </c>
      <c r="L339" s="267"/>
      <c r="M339" s="267"/>
      <c r="N339" s="267"/>
      <c r="O339" s="267"/>
      <c r="P339" s="267"/>
      <c r="Q339" s="267"/>
      <c r="R339" s="267"/>
      <c r="S339" s="267"/>
      <c r="T339" s="267"/>
    </row>
    <row r="340" spans="3:20" s="268" customFormat="1" x14ac:dyDescent="0.35">
      <c r="C340" s="353" t="s">
        <v>422</v>
      </c>
      <c r="D340" s="84" t="s">
        <v>521</v>
      </c>
      <c r="E340" s="192"/>
      <c r="F340" s="192"/>
      <c r="G340" s="354"/>
      <c r="H340" s="354"/>
      <c r="I340" s="354"/>
      <c r="J340" s="354"/>
      <c r="K340" s="354"/>
      <c r="L340" s="267"/>
      <c r="M340" s="267"/>
      <c r="N340" s="267"/>
      <c r="O340" s="267"/>
      <c r="P340" s="267"/>
      <c r="Q340" s="267"/>
      <c r="R340" s="267"/>
      <c r="S340" s="267"/>
      <c r="T340" s="267"/>
    </row>
    <row r="341" spans="3:20" s="268" customFormat="1" x14ac:dyDescent="0.35">
      <c r="C341" s="353" t="s">
        <v>423</v>
      </c>
      <c r="D341" s="84" t="s">
        <v>521</v>
      </c>
      <c r="E341" s="192"/>
      <c r="F341" s="192"/>
      <c r="G341" s="354"/>
      <c r="H341" s="354"/>
      <c r="I341" s="354"/>
      <c r="J341" s="354"/>
      <c r="K341" s="354"/>
      <c r="L341" s="267"/>
      <c r="M341" s="267"/>
      <c r="N341" s="267"/>
      <c r="O341" s="267"/>
      <c r="P341" s="267"/>
      <c r="Q341" s="267"/>
      <c r="R341" s="267"/>
      <c r="S341" s="267"/>
      <c r="T341" s="267"/>
    </row>
    <row r="342" spans="3:20" s="268" customFormat="1" x14ac:dyDescent="0.35">
      <c r="C342" s="301" t="s">
        <v>530</v>
      </c>
      <c r="D342" s="362"/>
      <c r="E342" s="363"/>
      <c r="F342" s="363"/>
      <c r="G342" s="304"/>
      <c r="H342" s="304"/>
      <c r="I342" s="304"/>
      <c r="J342" s="304"/>
      <c r="K342" s="304"/>
      <c r="L342" s="267"/>
      <c r="M342" s="267"/>
      <c r="N342" s="267"/>
      <c r="O342" s="267"/>
      <c r="P342" s="267"/>
      <c r="Q342" s="267"/>
      <c r="R342" s="267"/>
      <c r="S342" s="267"/>
      <c r="T342" s="267"/>
    </row>
    <row r="343" spans="3:20" s="268" customFormat="1" x14ac:dyDescent="0.35">
      <c r="C343" s="348" t="s">
        <v>494</v>
      </c>
      <c r="D343" s="292" t="s">
        <v>525</v>
      </c>
      <c r="E343" s="293"/>
      <c r="F343" s="293"/>
      <c r="G343" s="319">
        <v>785.05781249999995</v>
      </c>
      <c r="H343" s="319">
        <v>1077.1678329473598</v>
      </c>
      <c r="I343" s="319">
        <v>402.50926829268292</v>
      </c>
      <c r="J343" s="319">
        <v>359.8284318181818</v>
      </c>
      <c r="K343" s="319">
        <f>'[7]Web HR data'!H196</f>
        <v>1191.4099111111111</v>
      </c>
      <c r="L343" s="267"/>
      <c r="M343" s="267"/>
      <c r="N343" s="267"/>
      <c r="O343" s="267"/>
      <c r="P343" s="267"/>
      <c r="Q343" s="267"/>
      <c r="R343" s="267"/>
      <c r="S343" s="267"/>
      <c r="T343" s="267"/>
    </row>
    <row r="344" spans="3:20" s="268" customFormat="1" x14ac:dyDescent="0.35">
      <c r="C344" s="348" t="s">
        <v>495</v>
      </c>
      <c r="D344" s="292" t="s">
        <v>525</v>
      </c>
      <c r="E344" s="293"/>
      <c r="F344" s="293"/>
      <c r="G344" s="319">
        <v>1145.8978750000001</v>
      </c>
      <c r="H344" s="319">
        <v>917.13892445528609</v>
      </c>
      <c r="I344" s="319">
        <v>419.35116470588235</v>
      </c>
      <c r="J344" s="319">
        <v>462.44188259109313</v>
      </c>
      <c r="K344" s="319">
        <f>'[7]Web HR data'!H197</f>
        <v>578.86483870967743</v>
      </c>
      <c r="L344" s="267"/>
      <c r="M344" s="267"/>
      <c r="N344" s="267"/>
      <c r="O344" s="267"/>
      <c r="P344" s="267"/>
      <c r="Q344" s="267"/>
      <c r="R344" s="267"/>
      <c r="S344" s="267"/>
      <c r="T344" s="267"/>
    </row>
    <row r="345" spans="3:20" s="268" customFormat="1" x14ac:dyDescent="0.35">
      <c r="C345" s="348" t="s">
        <v>496</v>
      </c>
      <c r="D345" s="292" t="s">
        <v>525</v>
      </c>
      <c r="E345" s="293"/>
      <c r="F345" s="293"/>
      <c r="G345" s="319">
        <v>419.86593749999997</v>
      </c>
      <c r="H345" s="319">
        <v>472.1073943127962</v>
      </c>
      <c r="I345" s="319">
        <v>235.6164704225352</v>
      </c>
      <c r="J345" s="319">
        <v>269.78119029495718</v>
      </c>
      <c r="K345" s="319">
        <f>'[7]Web HR data'!H198</f>
        <v>421.73959668508286</v>
      </c>
      <c r="L345" s="267"/>
      <c r="M345" s="267"/>
      <c r="N345" s="267"/>
      <c r="O345" s="267"/>
      <c r="P345" s="267"/>
      <c r="Q345" s="267"/>
      <c r="R345" s="267"/>
      <c r="S345" s="267"/>
      <c r="T345" s="267"/>
    </row>
    <row r="346" spans="3:20" s="268" customFormat="1" x14ac:dyDescent="0.35">
      <c r="C346" s="348" t="s">
        <v>497</v>
      </c>
      <c r="D346" s="292" t="s">
        <v>525</v>
      </c>
      <c r="E346" s="293"/>
      <c r="F346" s="293"/>
      <c r="G346" s="319">
        <v>166.05731249999999</v>
      </c>
      <c r="H346" s="319">
        <v>139.75090600787502</v>
      </c>
      <c r="I346" s="319">
        <v>69.014106126769889</v>
      </c>
      <c r="J346" s="319">
        <v>118.52760980284776</v>
      </c>
      <c r="K346" s="319">
        <f>'[7]Web HR data'!H199</f>
        <v>152.70481775180855</v>
      </c>
      <c r="L346" s="267"/>
      <c r="M346" s="267"/>
      <c r="N346" s="267"/>
      <c r="O346" s="267"/>
      <c r="P346" s="267"/>
      <c r="Q346" s="267"/>
      <c r="R346" s="267"/>
      <c r="S346" s="267"/>
      <c r="T346" s="267"/>
    </row>
    <row r="347" spans="3:20" s="268" customFormat="1" x14ac:dyDescent="0.35">
      <c r="C347" s="348" t="s">
        <v>498</v>
      </c>
      <c r="D347" s="292" t="s">
        <v>525</v>
      </c>
      <c r="E347" s="293"/>
      <c r="F347" s="293"/>
      <c r="G347" s="319">
        <v>36.140453125000001</v>
      </c>
      <c r="H347" s="319">
        <v>36.670651280683032</v>
      </c>
      <c r="I347" s="319">
        <v>22.568029141211994</v>
      </c>
      <c r="J347" s="319">
        <v>28.995217190321416</v>
      </c>
      <c r="K347" s="319">
        <f>'[7]Web HR data'!H200</f>
        <v>41.517840106643604</v>
      </c>
      <c r="L347" s="267"/>
      <c r="M347" s="267"/>
      <c r="N347" s="267"/>
      <c r="O347" s="267"/>
      <c r="P347" s="267"/>
      <c r="Q347" s="267"/>
      <c r="R347" s="267"/>
      <c r="S347" s="267"/>
      <c r="T347" s="267"/>
    </row>
    <row r="348" spans="3:20" s="268" customFormat="1" x14ac:dyDescent="0.35">
      <c r="C348" s="301" t="s">
        <v>531</v>
      </c>
      <c r="D348" s="328"/>
      <c r="E348" s="329"/>
      <c r="F348" s="329"/>
      <c r="G348" s="304"/>
      <c r="H348" s="304"/>
      <c r="I348" s="304"/>
      <c r="J348" s="304"/>
      <c r="K348" s="304"/>
      <c r="L348" s="267"/>
      <c r="M348" s="267"/>
      <c r="N348" s="267"/>
      <c r="O348" s="267"/>
      <c r="P348" s="267"/>
      <c r="Q348" s="267"/>
      <c r="R348" s="267"/>
      <c r="S348" s="267"/>
      <c r="T348" s="267"/>
    </row>
    <row r="349" spans="3:20" s="268" customFormat="1" x14ac:dyDescent="0.35">
      <c r="C349" s="348" t="s">
        <v>494</v>
      </c>
      <c r="D349" s="292" t="s">
        <v>420</v>
      </c>
      <c r="E349" s="293"/>
      <c r="F349" s="293"/>
      <c r="G349" s="319">
        <v>41</v>
      </c>
      <c r="H349" s="319">
        <v>40</v>
      </c>
      <c r="I349" s="319">
        <v>41</v>
      </c>
      <c r="J349" s="319">
        <v>44</v>
      </c>
      <c r="K349" s="319">
        <f>'[7]Web HR data'!H172</f>
        <v>45</v>
      </c>
      <c r="L349" s="267"/>
      <c r="M349" s="267"/>
      <c r="N349" s="267"/>
      <c r="O349" s="267"/>
      <c r="P349" s="267"/>
      <c r="Q349" s="267"/>
      <c r="R349" s="267"/>
      <c r="S349" s="267"/>
      <c r="T349" s="267"/>
    </row>
    <row r="350" spans="3:20" s="268" customFormat="1" x14ac:dyDescent="0.35">
      <c r="C350" s="348" t="s">
        <v>495</v>
      </c>
      <c r="D350" s="292" t="s">
        <v>420</v>
      </c>
      <c r="E350" s="293"/>
      <c r="F350" s="293"/>
      <c r="G350" s="319">
        <v>258</v>
      </c>
      <c r="H350" s="319">
        <v>260</v>
      </c>
      <c r="I350" s="319">
        <v>255</v>
      </c>
      <c r="J350" s="319">
        <v>247</v>
      </c>
      <c r="K350" s="319">
        <f>'[7]Web HR data'!H173</f>
        <v>248</v>
      </c>
      <c r="L350" s="267"/>
      <c r="M350" s="267"/>
      <c r="N350" s="267"/>
      <c r="O350" s="267"/>
      <c r="P350" s="267"/>
      <c r="Q350" s="267"/>
      <c r="R350" s="267"/>
      <c r="S350" s="267"/>
      <c r="T350" s="267"/>
    </row>
    <row r="351" spans="3:20" s="268" customFormat="1" x14ac:dyDescent="0.35">
      <c r="C351" s="348" t="s">
        <v>496</v>
      </c>
      <c r="D351" s="292" t="s">
        <v>420</v>
      </c>
      <c r="E351" s="293"/>
      <c r="F351" s="293"/>
      <c r="G351" s="319">
        <v>1013</v>
      </c>
      <c r="H351" s="319">
        <v>1055</v>
      </c>
      <c r="I351" s="319">
        <v>1065</v>
      </c>
      <c r="J351" s="319">
        <v>1051</v>
      </c>
      <c r="K351" s="319">
        <f>'[7]Web HR data'!H174</f>
        <v>1086</v>
      </c>
      <c r="L351" s="267"/>
      <c r="M351" s="267"/>
      <c r="N351" s="267"/>
      <c r="O351" s="267"/>
      <c r="P351" s="267"/>
      <c r="Q351" s="267"/>
      <c r="R351" s="267"/>
      <c r="S351" s="267"/>
      <c r="T351" s="267"/>
    </row>
    <row r="352" spans="3:20" s="268" customFormat="1" x14ac:dyDescent="0.35">
      <c r="C352" s="348" t="s">
        <v>497</v>
      </c>
      <c r="D352" s="292" t="s">
        <v>420</v>
      </c>
      <c r="E352" s="293"/>
      <c r="F352" s="293"/>
      <c r="G352" s="319">
        <v>7847</v>
      </c>
      <c r="H352" s="319">
        <v>7873</v>
      </c>
      <c r="I352" s="319">
        <v>7557</v>
      </c>
      <c r="J352" s="319">
        <v>7304</v>
      </c>
      <c r="K352" s="319">
        <f>'[7]Web HR data'!H175</f>
        <v>7188</v>
      </c>
      <c r="L352" s="267"/>
      <c r="M352" s="267"/>
      <c r="N352" s="267"/>
      <c r="O352" s="267"/>
      <c r="P352" s="267"/>
      <c r="Q352" s="267"/>
      <c r="R352" s="267"/>
      <c r="S352" s="267"/>
      <c r="T352" s="267"/>
    </row>
    <row r="353" spans="3:20" s="268" customFormat="1" x14ac:dyDescent="0.35">
      <c r="C353" s="348" t="s">
        <v>498</v>
      </c>
      <c r="D353" s="292" t="s">
        <v>420</v>
      </c>
      <c r="E353" s="293"/>
      <c r="F353" s="293"/>
      <c r="G353" s="319">
        <v>15129</v>
      </c>
      <c r="H353" s="319">
        <v>14992</v>
      </c>
      <c r="I353" s="319">
        <v>14241</v>
      </c>
      <c r="J353" s="319">
        <v>13845</v>
      </c>
      <c r="K353" s="319">
        <f>'[7]Web HR data'!H176</f>
        <v>13878</v>
      </c>
      <c r="L353" s="267"/>
      <c r="M353" s="267"/>
      <c r="N353" s="267"/>
      <c r="O353" s="267"/>
      <c r="P353" s="267"/>
      <c r="Q353" s="267"/>
      <c r="R353" s="267"/>
      <c r="S353" s="267"/>
      <c r="T353" s="267"/>
    </row>
    <row r="354" spans="3:20" s="268" customFormat="1" x14ac:dyDescent="0.35">
      <c r="C354" s="301" t="s">
        <v>532</v>
      </c>
      <c r="D354" s="328"/>
      <c r="E354" s="329"/>
      <c r="F354" s="329"/>
      <c r="G354" s="325"/>
      <c r="H354" s="325"/>
      <c r="I354" s="325"/>
      <c r="J354" s="325"/>
      <c r="K354" s="325"/>
      <c r="L354" s="267"/>
      <c r="M354" s="267"/>
      <c r="N354" s="267"/>
      <c r="O354" s="267"/>
      <c r="P354" s="267"/>
      <c r="Q354" s="267"/>
      <c r="R354" s="267"/>
      <c r="S354" s="267"/>
      <c r="T354" s="267"/>
    </row>
    <row r="355" spans="3:20" s="268" customFormat="1" x14ac:dyDescent="0.35">
      <c r="C355" s="348" t="s">
        <v>494</v>
      </c>
      <c r="D355" s="292" t="s">
        <v>521</v>
      </c>
      <c r="E355" s="293"/>
      <c r="F355" s="293"/>
      <c r="G355" s="319">
        <v>1258</v>
      </c>
      <c r="H355" s="319">
        <v>1173</v>
      </c>
      <c r="I355" s="319">
        <v>862</v>
      </c>
      <c r="J355" s="319">
        <v>1207.4000000000001</v>
      </c>
      <c r="K355" s="319">
        <f>'[7]Web HR data'!H178</f>
        <v>1369.5</v>
      </c>
      <c r="L355" s="267"/>
      <c r="M355" s="267"/>
      <c r="N355" s="267"/>
      <c r="O355" s="267"/>
      <c r="P355" s="267"/>
      <c r="Q355" s="267"/>
      <c r="R355" s="267"/>
      <c r="S355" s="267"/>
      <c r="T355" s="267"/>
    </row>
    <row r="356" spans="3:20" s="268" customFormat="1" x14ac:dyDescent="0.35">
      <c r="C356" s="348" t="s">
        <v>495</v>
      </c>
      <c r="D356" s="292" t="s">
        <v>521</v>
      </c>
      <c r="E356" s="293"/>
      <c r="F356" s="293"/>
      <c r="G356" s="319">
        <v>13478</v>
      </c>
      <c r="H356" s="319">
        <v>12215.5</v>
      </c>
      <c r="I356" s="319">
        <v>8869.2999999999993</v>
      </c>
      <c r="J356" s="319">
        <v>12646.67</v>
      </c>
      <c r="K356" s="319">
        <f>'[7]Web HR data'!H179</f>
        <v>12653.5</v>
      </c>
      <c r="L356" s="267"/>
      <c r="M356" s="267"/>
      <c r="N356" s="267"/>
      <c r="O356" s="267"/>
      <c r="P356" s="267"/>
      <c r="Q356" s="267"/>
      <c r="R356" s="267"/>
      <c r="S356" s="267"/>
      <c r="T356" s="267"/>
    </row>
    <row r="357" spans="3:20" s="268" customFormat="1" x14ac:dyDescent="0.35">
      <c r="C357" s="348" t="s">
        <v>496</v>
      </c>
      <c r="D357" s="292" t="s">
        <v>521</v>
      </c>
      <c r="E357" s="293"/>
      <c r="F357" s="293"/>
      <c r="G357" s="319">
        <v>56725.890625</v>
      </c>
      <c r="H357" s="319">
        <v>48675.51</v>
      </c>
      <c r="I357" s="319">
        <v>32699.599999999999</v>
      </c>
      <c r="J357" s="319">
        <v>47657.120000000003</v>
      </c>
      <c r="K357" s="319">
        <f>'[7]Web HR data'!H180</f>
        <v>53319.25</v>
      </c>
      <c r="L357" s="267"/>
      <c r="M357" s="267"/>
      <c r="N357" s="267"/>
      <c r="O357" s="267"/>
      <c r="P357" s="267"/>
      <c r="Q357" s="267"/>
      <c r="R357" s="267"/>
      <c r="S357" s="267"/>
      <c r="T357" s="267"/>
    </row>
    <row r="358" spans="3:20" s="268" customFormat="1" x14ac:dyDescent="0.35">
      <c r="C358" s="348" t="s">
        <v>497</v>
      </c>
      <c r="D358" s="292" t="s">
        <v>521</v>
      </c>
      <c r="E358" s="293"/>
      <c r="F358" s="293"/>
      <c r="G358" s="319">
        <v>325613.8125</v>
      </c>
      <c r="H358" s="319">
        <v>264054.44</v>
      </c>
      <c r="I358" s="319">
        <v>160049.06</v>
      </c>
      <c r="J358" s="319">
        <v>279143.88000000006</v>
      </c>
      <c r="K358" s="319">
        <f>'[7]Web HR data'!H181</f>
        <v>319307.15000000002</v>
      </c>
      <c r="L358" s="267"/>
      <c r="M358" s="267"/>
      <c r="N358" s="267"/>
      <c r="O358" s="267"/>
      <c r="P358" s="267"/>
      <c r="Q358" s="267"/>
      <c r="R358" s="267"/>
      <c r="S358" s="267"/>
      <c r="T358" s="267"/>
    </row>
    <row r="359" spans="3:20" s="268" customFormat="1" x14ac:dyDescent="0.35">
      <c r="C359" s="348" t="s">
        <v>498</v>
      </c>
      <c r="D359" s="292" t="s">
        <v>521</v>
      </c>
      <c r="E359" s="293"/>
      <c r="F359" s="293"/>
      <c r="G359" s="319">
        <v>287021.625</v>
      </c>
      <c r="H359" s="319">
        <v>189860.96</v>
      </c>
      <c r="I359" s="319">
        <v>132603.85999999987</v>
      </c>
      <c r="J359" s="319">
        <v>197514.25200000001</v>
      </c>
      <c r="K359" s="319">
        <f>'[7]Web HR data'!H182</f>
        <v>255897</v>
      </c>
      <c r="L359" s="267"/>
      <c r="M359" s="267"/>
      <c r="N359" s="267"/>
      <c r="O359" s="267"/>
      <c r="P359" s="267"/>
      <c r="Q359" s="267"/>
      <c r="R359" s="267"/>
      <c r="S359" s="267"/>
      <c r="T359" s="267"/>
    </row>
    <row r="360" spans="3:20" s="268" customFormat="1" x14ac:dyDescent="0.35">
      <c r="C360" s="301" t="s">
        <v>533</v>
      </c>
      <c r="D360" s="328"/>
      <c r="E360" s="329"/>
      <c r="F360" s="329"/>
      <c r="G360" s="325"/>
      <c r="H360" s="325"/>
      <c r="I360" s="325"/>
      <c r="J360" s="325"/>
      <c r="K360" s="325"/>
      <c r="L360" s="267"/>
      <c r="M360" s="267"/>
      <c r="N360" s="267"/>
      <c r="O360" s="267"/>
      <c r="P360" s="267"/>
      <c r="Q360" s="267"/>
      <c r="R360" s="267"/>
      <c r="S360" s="267"/>
      <c r="T360" s="267"/>
    </row>
    <row r="361" spans="3:20" s="268" customFormat="1" x14ac:dyDescent="0.35">
      <c r="C361" s="348" t="s">
        <v>494</v>
      </c>
      <c r="D361" s="292" t="s">
        <v>317</v>
      </c>
      <c r="E361" s="293"/>
      <c r="F361" s="293"/>
      <c r="G361" s="319">
        <v>32.187372000000003</v>
      </c>
      <c r="H361" s="319">
        <v>43.0867133178944</v>
      </c>
      <c r="I361" s="319">
        <v>16.502880000000001</v>
      </c>
      <c r="J361" s="319">
        <v>15.832451000000001</v>
      </c>
      <c r="K361" s="319">
        <f>'[7]Web HR data'!H190</f>
        <v>53.613446000000003</v>
      </c>
      <c r="L361" s="267"/>
      <c r="M361" s="267"/>
      <c r="N361" s="267"/>
      <c r="O361" s="267"/>
      <c r="P361" s="267"/>
      <c r="Q361" s="267"/>
      <c r="R361" s="267"/>
      <c r="S361" s="267"/>
      <c r="T361" s="267"/>
    </row>
    <row r="362" spans="3:20" s="268" customFormat="1" x14ac:dyDescent="0.35">
      <c r="C362" s="348" t="s">
        <v>495</v>
      </c>
      <c r="D362" s="292" t="s">
        <v>317</v>
      </c>
      <c r="E362" s="293"/>
      <c r="F362" s="293"/>
      <c r="G362" s="319">
        <v>295.64166399999999</v>
      </c>
      <c r="H362" s="319">
        <v>238.45612035837439</v>
      </c>
      <c r="I362" s="319">
        <v>106.93454699999999</v>
      </c>
      <c r="J362" s="319">
        <v>114.223145</v>
      </c>
      <c r="K362" s="319">
        <f>'[7]Web HR data'!H191</f>
        <v>143.55848</v>
      </c>
      <c r="L362" s="267"/>
      <c r="M362" s="267"/>
      <c r="N362" s="267"/>
      <c r="O362" s="267"/>
      <c r="P362" s="267"/>
      <c r="Q362" s="267"/>
      <c r="R362" s="267"/>
      <c r="S362" s="267"/>
      <c r="T362" s="267"/>
    </row>
    <row r="363" spans="3:20" s="268" customFormat="1" x14ac:dyDescent="0.35">
      <c r="C363" s="348" t="s">
        <v>496</v>
      </c>
      <c r="D363" s="292" t="s">
        <v>317</v>
      </c>
      <c r="E363" s="293"/>
      <c r="F363" s="293"/>
      <c r="G363" s="319">
        <v>425.32419199999998</v>
      </c>
      <c r="H363" s="319">
        <v>498.07330100000001</v>
      </c>
      <c r="I363" s="319">
        <v>250.93154100000001</v>
      </c>
      <c r="J363" s="319">
        <v>283.540031</v>
      </c>
      <c r="K363" s="319">
        <f>'[7]Web HR data'!H192</f>
        <v>458.00920200000002</v>
      </c>
      <c r="L363" s="267"/>
      <c r="M363" s="267"/>
      <c r="N363" s="267"/>
      <c r="O363" s="267"/>
      <c r="P363" s="267"/>
      <c r="Q363" s="267"/>
      <c r="R363" s="267"/>
      <c r="S363" s="267"/>
      <c r="T363" s="267"/>
    </row>
    <row r="364" spans="3:20" s="268" customFormat="1" x14ac:dyDescent="0.35">
      <c r="C364" s="348" t="s">
        <v>497</v>
      </c>
      <c r="D364" s="292" t="s">
        <v>317</v>
      </c>
      <c r="E364" s="293"/>
      <c r="F364" s="293"/>
      <c r="G364" s="319">
        <v>1303.051776</v>
      </c>
      <c r="H364" s="319">
        <v>1100.258883</v>
      </c>
      <c r="I364" s="319">
        <v>521.53959999999995</v>
      </c>
      <c r="J364" s="319">
        <v>865.72566200000006</v>
      </c>
      <c r="K364" s="319">
        <f>'[7]Web HR data'!H193</f>
        <v>1097.6422299999999</v>
      </c>
      <c r="L364" s="267"/>
      <c r="M364" s="267"/>
      <c r="N364" s="267"/>
      <c r="O364" s="267"/>
      <c r="P364" s="267"/>
      <c r="Q364" s="267"/>
      <c r="R364" s="267"/>
      <c r="S364" s="267"/>
      <c r="T364" s="267"/>
    </row>
    <row r="365" spans="3:20" s="268" customFormat="1" x14ac:dyDescent="0.35">
      <c r="C365" s="348" t="s">
        <v>498</v>
      </c>
      <c r="D365" s="292" t="s">
        <v>317</v>
      </c>
      <c r="E365" s="293"/>
      <c r="F365" s="293"/>
      <c r="G365" s="319">
        <v>546.76889600000004</v>
      </c>
      <c r="H365" s="319">
        <v>549.76640399999997</v>
      </c>
      <c r="I365" s="319">
        <v>321.39130299999999</v>
      </c>
      <c r="J365" s="319">
        <v>401.438782</v>
      </c>
      <c r="K365" s="319">
        <f>'[7]Web HR data'!H194</f>
        <v>576.18458499999997</v>
      </c>
      <c r="L365" s="267"/>
      <c r="M365" s="267"/>
      <c r="N365" s="267"/>
      <c r="O365" s="267"/>
      <c r="P365" s="267"/>
      <c r="Q365" s="267"/>
      <c r="R365" s="267"/>
      <c r="S365" s="267"/>
      <c r="T365" s="267"/>
    </row>
    <row r="366" spans="3:20" s="268" customFormat="1" x14ac:dyDescent="0.35">
      <c r="C366" s="301" t="s">
        <v>534</v>
      </c>
      <c r="D366" s="328"/>
      <c r="E366" s="329"/>
      <c r="F366" s="329"/>
      <c r="G366" s="325"/>
      <c r="H366" s="325"/>
      <c r="I366" s="325"/>
      <c r="J366" s="325"/>
      <c r="K366" s="325"/>
      <c r="L366" s="267"/>
      <c r="M366" s="267"/>
      <c r="N366" s="267"/>
      <c r="O366" s="267"/>
      <c r="P366" s="267"/>
      <c r="Q366" s="267"/>
      <c r="R366" s="267"/>
      <c r="S366" s="267"/>
      <c r="T366" s="267"/>
    </row>
    <row r="367" spans="3:20" s="268" customFormat="1" x14ac:dyDescent="0.35">
      <c r="C367" s="348" t="s">
        <v>494</v>
      </c>
      <c r="D367" s="292" t="s">
        <v>98</v>
      </c>
      <c r="E367" s="293"/>
      <c r="F367" s="293"/>
      <c r="G367" s="346">
        <v>73.170731707317103</v>
      </c>
      <c r="H367" s="360">
        <v>67.5</v>
      </c>
      <c r="I367" s="360">
        <v>58.536585365853654</v>
      </c>
      <c r="J367" s="360">
        <v>93.181818181818173</v>
      </c>
      <c r="K367" s="360">
        <f>'[7]Web HR data'!H202*100</f>
        <v>91.111111111111114</v>
      </c>
      <c r="L367" s="267"/>
      <c r="M367" s="267"/>
      <c r="N367" s="267"/>
      <c r="O367" s="267"/>
      <c r="P367" s="267"/>
      <c r="Q367" s="267"/>
      <c r="R367" s="267"/>
      <c r="S367" s="267"/>
      <c r="T367" s="267"/>
    </row>
    <row r="368" spans="3:20" s="268" customFormat="1" x14ac:dyDescent="0.35">
      <c r="C368" s="348" t="s">
        <v>495</v>
      </c>
      <c r="D368" s="292" t="s">
        <v>98</v>
      </c>
      <c r="E368" s="293"/>
      <c r="F368" s="293"/>
      <c r="G368" s="346">
        <v>86.046511627906995</v>
      </c>
      <c r="H368" s="360">
        <v>74.615384615384613</v>
      </c>
      <c r="I368" s="360">
        <v>85.490196078431367</v>
      </c>
      <c r="J368" s="360">
        <v>104.8582995951417</v>
      </c>
      <c r="K368" s="360">
        <f>'[7]Web HR data'!H203*100</f>
        <v>104.83870967741935</v>
      </c>
      <c r="L368" s="267"/>
      <c r="M368" s="267"/>
      <c r="N368" s="267"/>
      <c r="O368" s="267"/>
      <c r="P368" s="267"/>
      <c r="Q368" s="267"/>
      <c r="R368" s="267"/>
      <c r="S368" s="267"/>
      <c r="T368" s="267"/>
    </row>
    <row r="369" spans="3:20" s="268" customFormat="1" x14ac:dyDescent="0.35">
      <c r="C369" s="348" t="s">
        <v>496</v>
      </c>
      <c r="D369" s="292" t="s">
        <v>98</v>
      </c>
      <c r="E369" s="293"/>
      <c r="F369" s="293"/>
      <c r="G369" s="346">
        <v>84.304047384007902</v>
      </c>
      <c r="H369" s="360">
        <v>93.080568720379148</v>
      </c>
      <c r="I369" s="360">
        <v>79.718309859154928</v>
      </c>
      <c r="J369" s="360">
        <v>101.99809705042817</v>
      </c>
      <c r="K369" s="360">
        <f>'[7]Web HR data'!H204*100</f>
        <v>101.65745856353593</v>
      </c>
      <c r="L369" s="267"/>
      <c r="M369" s="267"/>
      <c r="N369" s="267"/>
      <c r="O369" s="267"/>
      <c r="P369" s="267"/>
      <c r="Q369" s="267"/>
      <c r="R369" s="267"/>
      <c r="S369" s="267"/>
      <c r="T369" s="267"/>
    </row>
    <row r="370" spans="3:20" s="268" customFormat="1" x14ac:dyDescent="0.35">
      <c r="C370" s="348" t="s">
        <v>497</v>
      </c>
      <c r="D370" s="292" t="s">
        <v>98</v>
      </c>
      <c r="E370" s="293"/>
      <c r="F370" s="293"/>
      <c r="G370" s="346">
        <v>84.771250159296599</v>
      </c>
      <c r="H370" s="360">
        <v>83.195732249460193</v>
      </c>
      <c r="I370" s="360">
        <v>74.421066560804547</v>
      </c>
      <c r="J370" s="365">
        <v>93.017524644030672</v>
      </c>
      <c r="K370" s="360">
        <f>'[7]Web HR data'!H205*100</f>
        <v>105.24485253199778</v>
      </c>
      <c r="L370" s="267"/>
      <c r="M370" s="267"/>
      <c r="N370" s="267"/>
      <c r="O370" s="267"/>
      <c r="P370" s="267"/>
      <c r="Q370" s="267"/>
      <c r="R370" s="267"/>
      <c r="S370" s="267"/>
      <c r="T370" s="267"/>
    </row>
    <row r="371" spans="3:20" s="268" customFormat="1" x14ac:dyDescent="0.35">
      <c r="C371" s="348" t="s">
        <v>498</v>
      </c>
      <c r="D371" s="292" t="s">
        <v>98</v>
      </c>
      <c r="E371" s="293"/>
      <c r="F371" s="293"/>
      <c r="G371" s="346">
        <v>70.725097494877403</v>
      </c>
      <c r="H371" s="360">
        <v>73.952774813233731</v>
      </c>
      <c r="I371" s="360">
        <v>73.597359735973598</v>
      </c>
      <c r="J371" s="360">
        <v>76.858071505958819</v>
      </c>
      <c r="K371" s="360">
        <f>'[7]Web HR data'!H206*100</f>
        <v>84.327712926934723</v>
      </c>
      <c r="L371" s="267"/>
      <c r="M371" s="267"/>
      <c r="N371" s="267"/>
      <c r="O371" s="267"/>
      <c r="P371" s="267"/>
      <c r="Q371" s="267"/>
      <c r="R371" s="267"/>
      <c r="S371" s="267"/>
      <c r="T371" s="267"/>
    </row>
    <row r="372" spans="3:20" s="268" customFormat="1" x14ac:dyDescent="0.35">
      <c r="C372" s="341"/>
      <c r="D372" s="342"/>
      <c r="E372" s="312"/>
      <c r="F372" s="312"/>
      <c r="G372" s="343"/>
      <c r="H372" s="343"/>
      <c r="I372" s="343"/>
      <c r="J372" s="343"/>
      <c r="K372" s="343"/>
      <c r="L372" s="267"/>
      <c r="M372" s="267"/>
      <c r="N372" s="267"/>
      <c r="O372" s="267"/>
      <c r="P372" s="267"/>
      <c r="Q372" s="267"/>
      <c r="R372" s="267"/>
      <c r="S372" s="267"/>
      <c r="T372" s="267"/>
    </row>
    <row r="373" spans="3:20" s="268" customFormat="1" x14ac:dyDescent="0.35">
      <c r="C373" s="273" t="s">
        <v>535</v>
      </c>
      <c r="D373" s="274" t="s">
        <v>215</v>
      </c>
      <c r="E373" s="275"/>
      <c r="F373" s="275"/>
      <c r="G373" s="276">
        <v>2018</v>
      </c>
      <c r="H373" s="276">
        <v>2019</v>
      </c>
      <c r="I373" s="276">
        <v>2020</v>
      </c>
      <c r="J373" s="276">
        <v>2021</v>
      </c>
      <c r="K373" s="276">
        <v>2022</v>
      </c>
      <c r="L373" s="267"/>
      <c r="M373" s="267"/>
      <c r="N373" s="267"/>
      <c r="O373" s="267"/>
      <c r="P373" s="267"/>
      <c r="Q373" s="267"/>
      <c r="R373" s="267"/>
      <c r="S373" s="267"/>
      <c r="T373" s="267"/>
    </row>
    <row r="374" spans="3:20" s="268" customFormat="1" x14ac:dyDescent="0.35">
      <c r="C374" s="301" t="s">
        <v>536</v>
      </c>
      <c r="D374" s="328"/>
      <c r="E374" s="329"/>
      <c r="F374" s="329"/>
      <c r="G374" s="325"/>
      <c r="H374" s="325"/>
      <c r="I374" s="325"/>
      <c r="J374" s="325"/>
      <c r="K374" s="325"/>
      <c r="L374" s="267"/>
      <c r="M374" s="267"/>
      <c r="N374" s="267"/>
      <c r="O374" s="267"/>
      <c r="P374" s="267"/>
      <c r="Q374" s="267"/>
      <c r="R374" s="267"/>
      <c r="S374" s="267"/>
      <c r="T374" s="267"/>
    </row>
    <row r="375" spans="3:20" s="268" customFormat="1" x14ac:dyDescent="0.35">
      <c r="C375" s="299" t="s">
        <v>537</v>
      </c>
      <c r="D375" s="292" t="s">
        <v>98</v>
      </c>
      <c r="E375" s="293"/>
      <c r="F375" s="293"/>
      <c r="G375" s="361">
        <v>91.82</v>
      </c>
      <c r="H375" s="361">
        <v>94.199009083402146</v>
      </c>
      <c r="I375" s="361">
        <v>96.385854311498761</v>
      </c>
      <c r="J375" s="361">
        <v>97.545684940642928</v>
      </c>
      <c r="K375" s="361">
        <f>'[7]Web HR data'!H211*100</f>
        <v>97.536199599019824</v>
      </c>
      <c r="L375" s="267"/>
      <c r="M375" s="267"/>
      <c r="N375" s="267"/>
      <c r="O375" s="267"/>
      <c r="P375" s="267"/>
      <c r="Q375" s="267"/>
      <c r="R375" s="267"/>
      <c r="S375" s="267"/>
      <c r="T375" s="267"/>
    </row>
    <row r="376" spans="3:20" s="268" customFormat="1" x14ac:dyDescent="0.35">
      <c r="C376" s="299" t="s">
        <v>538</v>
      </c>
      <c r="D376" s="292" t="s">
        <v>98</v>
      </c>
      <c r="E376" s="293"/>
      <c r="F376" s="293"/>
      <c r="G376" s="361">
        <v>85.68</v>
      </c>
      <c r="H376" s="361">
        <v>86.672171758876956</v>
      </c>
      <c r="I376" s="361">
        <v>91.079062135670796</v>
      </c>
      <c r="J376" s="361">
        <v>90.867458094348848</v>
      </c>
      <c r="K376" s="361">
        <f>'[7]Web HR data'!H212*100</f>
        <v>91.944753842726669</v>
      </c>
      <c r="L376" s="267"/>
      <c r="M376" s="267"/>
      <c r="N376" s="267"/>
      <c r="O376" s="267"/>
      <c r="P376" s="267"/>
      <c r="Q376" s="267"/>
      <c r="R376" s="267"/>
      <c r="S376" s="267"/>
      <c r="T376" s="267"/>
    </row>
    <row r="377" spans="3:20" s="268" customFormat="1" x14ac:dyDescent="0.35">
      <c r="C377" s="301" t="s">
        <v>539</v>
      </c>
      <c r="D377" s="328"/>
      <c r="E377" s="329"/>
      <c r="F377" s="329"/>
      <c r="G377" s="325"/>
      <c r="H377" s="325"/>
      <c r="I377" s="325"/>
      <c r="J377" s="325"/>
      <c r="K377" s="325"/>
      <c r="L377" s="267"/>
      <c r="M377" s="267"/>
      <c r="N377" s="267"/>
      <c r="O377" s="267"/>
      <c r="P377" s="267"/>
      <c r="Q377" s="267"/>
      <c r="R377" s="267"/>
      <c r="S377" s="267"/>
      <c r="T377" s="267"/>
    </row>
    <row r="378" spans="3:20" s="268" customFormat="1" x14ac:dyDescent="0.35">
      <c r="C378" s="299" t="s">
        <v>540</v>
      </c>
      <c r="D378" s="292" t="s">
        <v>541</v>
      </c>
      <c r="E378" s="293"/>
      <c r="F378" s="293"/>
      <c r="G378" s="354"/>
      <c r="H378" s="354"/>
      <c r="I378" s="354"/>
      <c r="J378" s="354"/>
      <c r="K378" s="361">
        <v>8.5714285714285712</v>
      </c>
      <c r="L378" s="267"/>
      <c r="M378" s="267"/>
      <c r="N378" s="267"/>
      <c r="O378" s="267"/>
      <c r="P378" s="267"/>
      <c r="Q378" s="267"/>
      <c r="R378" s="267"/>
      <c r="S378" s="267"/>
      <c r="T378" s="267"/>
    </row>
    <row r="379" spans="3:20" s="268" customFormat="1" x14ac:dyDescent="0.35">
      <c r="C379" s="299" t="s">
        <v>542</v>
      </c>
      <c r="D379" s="292" t="s">
        <v>541</v>
      </c>
      <c r="E379" s="293"/>
      <c r="F379" s="293"/>
      <c r="G379" s="354"/>
      <c r="H379" s="354"/>
      <c r="I379" s="354"/>
      <c r="J379" s="354"/>
      <c r="K379" s="361">
        <v>1.1428571428571428</v>
      </c>
      <c r="L379" s="267"/>
      <c r="M379" s="267"/>
      <c r="N379" s="267"/>
      <c r="O379" s="267"/>
      <c r="P379" s="267"/>
      <c r="Q379" s="267"/>
      <c r="R379" s="267"/>
      <c r="S379" s="267"/>
      <c r="T379" s="267"/>
    </row>
    <row r="380" spans="3:20" s="268" customFormat="1" x14ac:dyDescent="0.35">
      <c r="C380" s="299" t="s">
        <v>543</v>
      </c>
      <c r="D380" s="292" t="s">
        <v>541</v>
      </c>
      <c r="E380" s="293"/>
      <c r="F380" s="293"/>
      <c r="G380" s="354"/>
      <c r="H380" s="354"/>
      <c r="I380" s="354"/>
      <c r="J380" s="354"/>
      <c r="K380" s="361" t="s">
        <v>445</v>
      </c>
      <c r="L380" s="267"/>
      <c r="M380" s="267"/>
      <c r="N380" s="267"/>
      <c r="O380" s="267"/>
      <c r="P380" s="267"/>
      <c r="Q380" s="267"/>
      <c r="R380" s="267"/>
      <c r="S380" s="267"/>
      <c r="T380" s="267"/>
    </row>
    <row r="381" spans="3:20" s="268" customFormat="1" x14ac:dyDescent="0.35">
      <c r="C381" s="299" t="s">
        <v>544</v>
      </c>
      <c r="D381" s="292" t="s">
        <v>541</v>
      </c>
      <c r="E381" s="293"/>
      <c r="F381" s="293"/>
      <c r="G381" s="354"/>
      <c r="H381" s="354"/>
      <c r="I381" s="354"/>
      <c r="J381" s="354"/>
      <c r="K381" s="361">
        <v>2.1428571428571428</v>
      </c>
      <c r="L381" s="267"/>
      <c r="M381" s="267"/>
      <c r="N381" s="267"/>
      <c r="O381" s="267"/>
      <c r="P381" s="267"/>
      <c r="Q381" s="267"/>
      <c r="R381" s="267"/>
      <c r="S381" s="267"/>
      <c r="T381" s="267"/>
    </row>
    <row r="382" spans="3:20" s="268" customFormat="1" x14ac:dyDescent="0.35">
      <c r="C382" s="299" t="s">
        <v>545</v>
      </c>
      <c r="D382" s="292" t="s">
        <v>541</v>
      </c>
      <c r="E382" s="293"/>
      <c r="F382" s="293"/>
      <c r="G382" s="354"/>
      <c r="H382" s="354"/>
      <c r="I382" s="354"/>
      <c r="J382" s="354"/>
      <c r="K382" s="361">
        <v>2.1428571428571428</v>
      </c>
      <c r="L382" s="267"/>
      <c r="M382" s="267"/>
      <c r="N382" s="267"/>
      <c r="O382" s="267"/>
      <c r="P382" s="267"/>
      <c r="Q382" s="267"/>
      <c r="R382" s="267"/>
      <c r="S382" s="267"/>
      <c r="T382" s="267"/>
    </row>
    <row r="383" spans="3:20" s="268" customFormat="1" x14ac:dyDescent="0.35">
      <c r="C383" s="299" t="s">
        <v>546</v>
      </c>
      <c r="D383" s="292" t="s">
        <v>541</v>
      </c>
      <c r="E383" s="293"/>
      <c r="F383" s="293"/>
      <c r="G383" s="354"/>
      <c r="H383" s="354"/>
      <c r="I383" s="354"/>
      <c r="J383" s="354"/>
      <c r="K383" s="361" t="s">
        <v>445</v>
      </c>
      <c r="L383" s="267"/>
      <c r="M383" s="267"/>
      <c r="N383" s="267"/>
      <c r="O383" s="267"/>
      <c r="P383" s="267"/>
      <c r="Q383" s="267"/>
      <c r="R383" s="267"/>
      <c r="S383" s="267"/>
      <c r="T383" s="267"/>
    </row>
    <row r="384" spans="3:20" s="268" customFormat="1" x14ac:dyDescent="0.35">
      <c r="C384" s="299" t="s">
        <v>547</v>
      </c>
      <c r="D384" s="292" t="s">
        <v>541</v>
      </c>
      <c r="E384" s="293"/>
      <c r="F384" s="293"/>
      <c r="G384" s="354"/>
      <c r="H384" s="354"/>
      <c r="I384" s="354"/>
      <c r="J384" s="354"/>
      <c r="K384" s="361" t="s">
        <v>445</v>
      </c>
      <c r="L384" s="267"/>
      <c r="M384" s="267"/>
      <c r="N384" s="267"/>
      <c r="O384" s="267"/>
      <c r="P384" s="267"/>
      <c r="Q384" s="267"/>
      <c r="R384" s="267"/>
      <c r="S384" s="267"/>
      <c r="T384" s="267"/>
    </row>
    <row r="385" spans="3:20" s="268" customFormat="1" x14ac:dyDescent="0.35">
      <c r="C385" s="299" t="s">
        <v>548</v>
      </c>
      <c r="D385" s="292" t="s">
        <v>541</v>
      </c>
      <c r="E385" s="293"/>
      <c r="F385" s="293"/>
      <c r="G385" s="354"/>
      <c r="H385" s="354"/>
      <c r="I385" s="354"/>
      <c r="J385" s="354"/>
      <c r="K385" s="361">
        <v>1.1428571428571428</v>
      </c>
      <c r="L385" s="267"/>
      <c r="M385" s="267"/>
      <c r="N385" s="267"/>
      <c r="O385" s="267"/>
      <c r="P385" s="267"/>
      <c r="Q385" s="267"/>
      <c r="R385" s="267"/>
      <c r="S385" s="267"/>
      <c r="T385" s="267"/>
    </row>
    <row r="386" spans="3:20" s="268" customFormat="1" x14ac:dyDescent="0.35">
      <c r="C386" s="299" t="s">
        <v>549</v>
      </c>
      <c r="D386" s="292" t="s">
        <v>541</v>
      </c>
      <c r="E386" s="293"/>
      <c r="F386" s="293"/>
      <c r="G386" s="354"/>
      <c r="H386" s="354"/>
      <c r="I386" s="354"/>
      <c r="J386" s="354"/>
      <c r="K386" s="361">
        <v>1.1428571428571428</v>
      </c>
      <c r="L386" s="267"/>
      <c r="M386" s="267"/>
      <c r="N386" s="267"/>
      <c r="O386" s="267"/>
      <c r="P386" s="267"/>
      <c r="Q386" s="267"/>
      <c r="R386" s="267"/>
      <c r="S386" s="267"/>
      <c r="T386" s="267"/>
    </row>
    <row r="387" spans="3:20" s="268" customFormat="1" x14ac:dyDescent="0.35">
      <c r="C387" s="299" t="s">
        <v>550</v>
      </c>
      <c r="D387" s="292" t="s">
        <v>541</v>
      </c>
      <c r="E387" s="293"/>
      <c r="F387" s="293"/>
      <c r="G387" s="354"/>
      <c r="H387" s="354"/>
      <c r="I387" s="354"/>
      <c r="J387" s="354"/>
      <c r="K387" s="361">
        <v>1.1428571428571428</v>
      </c>
      <c r="L387" s="267"/>
      <c r="M387" s="267"/>
      <c r="N387" s="267"/>
      <c r="O387" s="267"/>
      <c r="P387" s="267"/>
      <c r="Q387" s="267"/>
      <c r="R387" s="267"/>
      <c r="S387" s="267"/>
      <c r="T387" s="267"/>
    </row>
    <row r="388" spans="3:20" s="268" customFormat="1" x14ac:dyDescent="0.35">
      <c r="C388" s="299" t="s">
        <v>551</v>
      </c>
      <c r="D388" s="292" t="s">
        <v>541</v>
      </c>
      <c r="E388" s="293"/>
      <c r="F388" s="293"/>
      <c r="G388" s="354"/>
      <c r="H388" s="354"/>
      <c r="I388" s="354"/>
      <c r="J388" s="354"/>
      <c r="K388" s="361" t="s">
        <v>445</v>
      </c>
      <c r="L388" s="267"/>
      <c r="M388" s="267"/>
      <c r="N388" s="267"/>
      <c r="O388" s="267"/>
      <c r="P388" s="267"/>
      <c r="Q388" s="267"/>
      <c r="R388" s="267"/>
      <c r="S388" s="267"/>
      <c r="T388" s="267"/>
    </row>
    <row r="389" spans="3:20" s="268" customFormat="1" x14ac:dyDescent="0.35">
      <c r="C389" s="299" t="s">
        <v>552</v>
      </c>
      <c r="D389" s="292" t="s">
        <v>541</v>
      </c>
      <c r="E389" s="293"/>
      <c r="F389" s="293"/>
      <c r="G389" s="354"/>
      <c r="H389" s="354"/>
      <c r="I389" s="354"/>
      <c r="J389" s="354"/>
      <c r="K389" s="361">
        <v>2.1428571428571428</v>
      </c>
      <c r="L389" s="267"/>
      <c r="M389" s="267"/>
      <c r="N389" s="267"/>
      <c r="O389" s="267"/>
      <c r="P389" s="267"/>
      <c r="Q389" s="267"/>
      <c r="R389" s="267"/>
      <c r="S389" s="267"/>
      <c r="T389" s="267"/>
    </row>
    <row r="390" spans="3:20" s="268" customFormat="1" x14ac:dyDescent="0.35">
      <c r="C390" s="299" t="s">
        <v>553</v>
      </c>
      <c r="D390" s="292" t="s">
        <v>541</v>
      </c>
      <c r="E390" s="293"/>
      <c r="F390" s="293"/>
      <c r="G390" s="354"/>
      <c r="H390" s="354"/>
      <c r="I390" s="354"/>
      <c r="J390" s="354"/>
      <c r="K390" s="361" t="s">
        <v>445</v>
      </c>
      <c r="L390" s="267"/>
      <c r="M390" s="267"/>
      <c r="N390" s="267"/>
      <c r="O390" s="267"/>
      <c r="P390" s="267"/>
      <c r="Q390" s="267"/>
      <c r="R390" s="267"/>
      <c r="S390" s="267"/>
      <c r="T390" s="267"/>
    </row>
    <row r="391" spans="3:20" s="268" customFormat="1" x14ac:dyDescent="0.35">
      <c r="C391" s="299" t="s">
        <v>554</v>
      </c>
      <c r="D391" s="292" t="s">
        <v>541</v>
      </c>
      <c r="E391" s="293"/>
      <c r="F391" s="293"/>
      <c r="G391" s="354"/>
      <c r="H391" s="354"/>
      <c r="I391" s="354"/>
      <c r="J391" s="354"/>
      <c r="K391" s="361" t="s">
        <v>445</v>
      </c>
      <c r="L391" s="267"/>
      <c r="M391" s="267"/>
      <c r="N391" s="267"/>
      <c r="O391" s="267"/>
      <c r="P391" s="267"/>
      <c r="Q391" s="267"/>
      <c r="R391" s="267"/>
      <c r="S391" s="267"/>
      <c r="T391" s="267"/>
    </row>
    <row r="392" spans="3:20" s="268" customFormat="1" x14ac:dyDescent="0.35">
      <c r="C392" s="299" t="s">
        <v>555</v>
      </c>
      <c r="D392" s="292" t="s">
        <v>541</v>
      </c>
      <c r="E392" s="293"/>
      <c r="F392" s="293"/>
      <c r="G392" s="354"/>
      <c r="H392" s="354"/>
      <c r="I392" s="354"/>
      <c r="J392" s="354"/>
      <c r="K392" s="361">
        <v>8.5714285714285712</v>
      </c>
      <c r="L392" s="267"/>
      <c r="M392" s="267"/>
      <c r="N392" s="267"/>
      <c r="O392" s="267"/>
      <c r="P392" s="267"/>
      <c r="Q392" s="267"/>
      <c r="R392" s="267"/>
      <c r="S392" s="267"/>
      <c r="T392" s="267"/>
    </row>
    <row r="393" spans="3:20" s="268" customFormat="1" x14ac:dyDescent="0.35">
      <c r="C393" s="299" t="s">
        <v>556</v>
      </c>
      <c r="D393" s="292" t="s">
        <v>541</v>
      </c>
      <c r="E393" s="293"/>
      <c r="F393" s="293"/>
      <c r="G393" s="354"/>
      <c r="H393" s="354"/>
      <c r="I393" s="354"/>
      <c r="J393" s="354"/>
      <c r="K393" s="361" t="s">
        <v>445</v>
      </c>
      <c r="L393" s="267"/>
      <c r="M393" s="267"/>
      <c r="N393" s="267"/>
      <c r="O393" s="267"/>
      <c r="P393" s="267"/>
      <c r="Q393" s="267"/>
      <c r="R393" s="267"/>
      <c r="S393" s="267"/>
      <c r="T393" s="267"/>
    </row>
    <row r="394" spans="3:20" s="268" customFormat="1" x14ac:dyDescent="0.35">
      <c r="C394" s="299" t="s">
        <v>557</v>
      </c>
      <c r="D394" s="292" t="s">
        <v>541</v>
      </c>
      <c r="E394" s="293"/>
      <c r="F394" s="293"/>
      <c r="G394" s="354"/>
      <c r="H394" s="354"/>
      <c r="I394" s="354"/>
      <c r="J394" s="354"/>
      <c r="K394" s="361" t="s">
        <v>445</v>
      </c>
      <c r="L394" s="267"/>
      <c r="M394" s="267"/>
      <c r="N394" s="267"/>
      <c r="O394" s="267"/>
      <c r="P394" s="267"/>
      <c r="Q394" s="267"/>
      <c r="R394" s="267"/>
      <c r="S394" s="267"/>
      <c r="T394" s="267"/>
    </row>
    <row r="395" spans="3:20" s="268" customFormat="1" x14ac:dyDescent="0.35">
      <c r="C395" s="299" t="s">
        <v>558</v>
      </c>
      <c r="D395" s="292" t="s">
        <v>541</v>
      </c>
      <c r="E395" s="293"/>
      <c r="F395" s="293"/>
      <c r="G395" s="354"/>
      <c r="H395" s="354"/>
      <c r="I395" s="354"/>
      <c r="J395" s="354"/>
      <c r="K395" s="361">
        <v>2.1428571428571428</v>
      </c>
      <c r="L395" s="267"/>
      <c r="M395" s="267"/>
      <c r="N395" s="267"/>
      <c r="O395" s="267"/>
      <c r="P395" s="267"/>
      <c r="Q395" s="267"/>
      <c r="R395" s="267"/>
      <c r="S395" s="267"/>
      <c r="T395" s="267"/>
    </row>
    <row r="396" spans="3:20" s="268" customFormat="1" x14ac:dyDescent="0.35">
      <c r="C396" s="299" t="s">
        <v>559</v>
      </c>
      <c r="D396" s="292" t="s">
        <v>541</v>
      </c>
      <c r="E396" s="293"/>
      <c r="F396" s="293"/>
      <c r="G396" s="354"/>
      <c r="H396" s="354"/>
      <c r="I396" s="354"/>
      <c r="J396" s="354"/>
      <c r="K396" s="361" t="s">
        <v>445</v>
      </c>
      <c r="L396" s="267"/>
      <c r="M396" s="267"/>
      <c r="N396" s="267"/>
      <c r="O396" s="267"/>
      <c r="P396" s="267"/>
      <c r="Q396" s="267"/>
      <c r="R396" s="267"/>
      <c r="S396" s="267"/>
      <c r="T396" s="267"/>
    </row>
    <row r="397" spans="3:20" s="268" customFormat="1" x14ac:dyDescent="0.35">
      <c r="C397" s="299" t="s">
        <v>560</v>
      </c>
      <c r="D397" s="292" t="s">
        <v>541</v>
      </c>
      <c r="E397" s="293"/>
      <c r="F397" s="293"/>
      <c r="G397" s="354"/>
      <c r="H397" s="354"/>
      <c r="I397" s="354"/>
      <c r="J397" s="354"/>
      <c r="K397" s="361">
        <v>2.1428571428571428</v>
      </c>
      <c r="L397" s="267"/>
      <c r="M397" s="267"/>
      <c r="N397" s="267"/>
      <c r="O397" s="267"/>
      <c r="P397" s="267"/>
      <c r="Q397" s="267"/>
      <c r="R397" s="267"/>
      <c r="S397" s="267"/>
      <c r="T397" s="267"/>
    </row>
    <row r="398" spans="3:20" s="268" customFormat="1" x14ac:dyDescent="0.35">
      <c r="C398" s="299" t="s">
        <v>561</v>
      </c>
      <c r="D398" s="292" t="s">
        <v>541</v>
      </c>
      <c r="E398" s="293"/>
      <c r="F398" s="293"/>
      <c r="G398" s="354"/>
      <c r="H398" s="354"/>
      <c r="I398" s="354"/>
      <c r="J398" s="354"/>
      <c r="K398" s="361">
        <v>2.8571428571428572</v>
      </c>
      <c r="L398" s="267"/>
      <c r="M398" s="267"/>
      <c r="N398" s="267"/>
      <c r="O398" s="267"/>
      <c r="P398" s="267"/>
      <c r="Q398" s="267"/>
      <c r="R398" s="267"/>
      <c r="S398" s="267"/>
      <c r="T398" s="267"/>
    </row>
    <row r="399" spans="3:20" s="268" customFormat="1" x14ac:dyDescent="0.35">
      <c r="C399" s="299" t="s">
        <v>562</v>
      </c>
      <c r="D399" s="292" t="s">
        <v>541</v>
      </c>
      <c r="E399" s="293"/>
      <c r="F399" s="293"/>
      <c r="G399" s="354"/>
      <c r="H399" s="354"/>
      <c r="I399" s="354"/>
      <c r="J399" s="354"/>
      <c r="K399" s="361">
        <v>2.1428571428571428</v>
      </c>
      <c r="L399" s="267"/>
      <c r="M399" s="267"/>
      <c r="N399" s="267"/>
      <c r="O399" s="267"/>
      <c r="P399" s="267"/>
      <c r="Q399" s="267"/>
      <c r="R399" s="267"/>
      <c r="S399" s="267"/>
      <c r="T399" s="267"/>
    </row>
    <row r="400" spans="3:20" s="268" customFormat="1" x14ac:dyDescent="0.35">
      <c r="C400" s="299" t="s">
        <v>563</v>
      </c>
      <c r="D400" s="292" t="s">
        <v>541</v>
      </c>
      <c r="E400" s="293"/>
      <c r="F400" s="293"/>
      <c r="G400" s="354"/>
      <c r="H400" s="354"/>
      <c r="I400" s="354"/>
      <c r="J400" s="354"/>
      <c r="K400" s="361">
        <v>2.1428571428571428</v>
      </c>
      <c r="L400" s="267"/>
      <c r="M400" s="267"/>
      <c r="N400" s="267"/>
      <c r="O400" s="267"/>
      <c r="P400" s="267"/>
      <c r="Q400" s="267"/>
      <c r="R400" s="267"/>
      <c r="S400" s="267"/>
      <c r="T400" s="267"/>
    </row>
    <row r="401" spans="3:20" s="268" customFormat="1" x14ac:dyDescent="0.35">
      <c r="C401" s="299" t="s">
        <v>564</v>
      </c>
      <c r="D401" s="292" t="s">
        <v>541</v>
      </c>
      <c r="E401" s="293"/>
      <c r="F401" s="293"/>
      <c r="G401" s="354"/>
      <c r="H401" s="354"/>
      <c r="I401" s="354"/>
      <c r="J401" s="354"/>
      <c r="K401" s="361">
        <v>2.1428571428571428</v>
      </c>
      <c r="L401" s="267"/>
      <c r="M401" s="267"/>
      <c r="N401" s="267"/>
      <c r="O401" s="267"/>
      <c r="P401" s="267"/>
      <c r="Q401" s="267"/>
      <c r="R401" s="267"/>
      <c r="S401" s="267"/>
      <c r="T401" s="267"/>
    </row>
    <row r="402" spans="3:20" s="268" customFormat="1" x14ac:dyDescent="0.35">
      <c r="C402" s="299" t="s">
        <v>565</v>
      </c>
      <c r="D402" s="292" t="s">
        <v>541</v>
      </c>
      <c r="E402" s="293"/>
      <c r="F402" s="293"/>
      <c r="G402" s="354"/>
      <c r="H402" s="354"/>
      <c r="I402" s="354"/>
      <c r="J402" s="354"/>
      <c r="K402" s="361">
        <v>1.1428571428571428</v>
      </c>
      <c r="L402" s="267"/>
      <c r="M402" s="267"/>
      <c r="N402" s="267"/>
      <c r="O402" s="267"/>
      <c r="P402" s="267"/>
      <c r="Q402" s="267"/>
      <c r="R402" s="267"/>
      <c r="S402" s="267"/>
      <c r="T402" s="267"/>
    </row>
    <row r="403" spans="3:20" s="268" customFormat="1" x14ac:dyDescent="0.35">
      <c r="C403" s="299" t="s">
        <v>566</v>
      </c>
      <c r="D403" s="292" t="s">
        <v>541</v>
      </c>
      <c r="E403" s="293"/>
      <c r="F403" s="293"/>
      <c r="G403" s="354"/>
      <c r="H403" s="354"/>
      <c r="I403" s="354"/>
      <c r="J403" s="354"/>
      <c r="K403" s="361">
        <v>1.4285714285714286</v>
      </c>
      <c r="L403" s="267"/>
      <c r="M403" s="267"/>
      <c r="N403" s="267"/>
      <c r="O403" s="267"/>
      <c r="P403" s="267"/>
      <c r="Q403" s="267"/>
      <c r="R403" s="267"/>
      <c r="S403" s="267"/>
      <c r="T403" s="267"/>
    </row>
    <row r="404" spans="3:20" s="268" customFormat="1" x14ac:dyDescent="0.35">
      <c r="C404" s="299" t="s">
        <v>567</v>
      </c>
      <c r="D404" s="292" t="s">
        <v>541</v>
      </c>
      <c r="E404" s="293"/>
      <c r="F404" s="293"/>
      <c r="G404" s="354"/>
      <c r="H404" s="354"/>
      <c r="I404" s="354"/>
      <c r="J404" s="354"/>
      <c r="K404" s="361">
        <v>8.5714285714285712</v>
      </c>
      <c r="L404" s="267"/>
      <c r="M404" s="267"/>
      <c r="N404" s="267"/>
      <c r="O404" s="267"/>
      <c r="P404" s="267"/>
      <c r="Q404" s="267"/>
      <c r="R404" s="267"/>
      <c r="S404" s="267"/>
      <c r="T404" s="267"/>
    </row>
    <row r="405" spans="3:20" s="268" customFormat="1" x14ac:dyDescent="0.35">
      <c r="C405" s="299" t="s">
        <v>568</v>
      </c>
      <c r="D405" s="292" t="s">
        <v>541</v>
      </c>
      <c r="E405" s="293"/>
      <c r="F405" s="293"/>
      <c r="G405" s="354"/>
      <c r="H405" s="354"/>
      <c r="I405" s="354"/>
      <c r="J405" s="354"/>
      <c r="K405" s="361">
        <v>8.5714285714285712</v>
      </c>
      <c r="L405" s="267"/>
      <c r="M405" s="267"/>
      <c r="N405" s="267"/>
      <c r="O405" s="267"/>
      <c r="P405" s="267"/>
      <c r="Q405" s="267"/>
      <c r="R405" s="267"/>
      <c r="S405" s="267"/>
      <c r="T405" s="267"/>
    </row>
    <row r="406" spans="3:20" s="268" customFormat="1" x14ac:dyDescent="0.35">
      <c r="C406" s="299" t="s">
        <v>569</v>
      </c>
      <c r="D406" s="292" t="s">
        <v>541</v>
      </c>
      <c r="E406" s="293"/>
      <c r="F406" s="293"/>
      <c r="G406" s="354"/>
      <c r="H406" s="354"/>
      <c r="I406" s="354"/>
      <c r="J406" s="354"/>
      <c r="K406" s="361">
        <v>8.5714285714285712</v>
      </c>
      <c r="L406" s="267"/>
      <c r="M406" s="267"/>
      <c r="N406" s="267"/>
      <c r="O406" s="267"/>
      <c r="P406" s="267"/>
      <c r="Q406" s="267"/>
      <c r="R406" s="267"/>
      <c r="S406" s="267"/>
      <c r="T406" s="267"/>
    </row>
    <row r="407" spans="3:20" s="268" customFormat="1" x14ac:dyDescent="0.35">
      <c r="C407" s="299" t="s">
        <v>570</v>
      </c>
      <c r="D407" s="292" t="s">
        <v>541</v>
      </c>
      <c r="E407" s="293"/>
      <c r="F407" s="293"/>
      <c r="G407" s="354"/>
      <c r="H407" s="354"/>
      <c r="I407" s="354"/>
      <c r="J407" s="354"/>
      <c r="K407" s="361">
        <v>1.1428571428571428</v>
      </c>
      <c r="L407" s="267"/>
      <c r="M407" s="267"/>
      <c r="N407" s="267"/>
      <c r="O407" s="267"/>
      <c r="P407" s="267"/>
      <c r="Q407" s="267"/>
      <c r="R407" s="267"/>
      <c r="S407" s="267"/>
      <c r="T407" s="267"/>
    </row>
    <row r="408" spans="3:20" s="268" customFormat="1" x14ac:dyDescent="0.35">
      <c r="C408" s="299" t="s">
        <v>571</v>
      </c>
      <c r="D408" s="292" t="s">
        <v>541</v>
      </c>
      <c r="E408" s="293"/>
      <c r="F408" s="293"/>
      <c r="G408" s="354"/>
      <c r="H408" s="354"/>
      <c r="I408" s="354"/>
      <c r="J408" s="354"/>
      <c r="K408" s="361">
        <v>1.1428571428571428</v>
      </c>
      <c r="L408" s="267"/>
      <c r="M408" s="267"/>
      <c r="N408" s="267"/>
      <c r="O408" s="267"/>
      <c r="P408" s="267"/>
      <c r="Q408" s="267"/>
      <c r="R408" s="267"/>
      <c r="S408" s="267"/>
      <c r="T408" s="267"/>
    </row>
    <row r="409" spans="3:20" s="268" customFormat="1" x14ac:dyDescent="0.35">
      <c r="C409" s="299" t="s">
        <v>572</v>
      </c>
      <c r="D409" s="292" t="s">
        <v>541</v>
      </c>
      <c r="E409" s="293"/>
      <c r="F409" s="293"/>
      <c r="G409" s="354"/>
      <c r="H409" s="354"/>
      <c r="I409" s="354"/>
      <c r="J409" s="354"/>
      <c r="K409" s="361">
        <v>1.1428571428571428</v>
      </c>
      <c r="L409" s="267"/>
      <c r="M409" s="267"/>
      <c r="N409" s="267"/>
      <c r="O409" s="267"/>
      <c r="P409" s="267"/>
      <c r="Q409" s="267"/>
      <c r="R409" s="267"/>
      <c r="S409" s="267"/>
      <c r="T409" s="267"/>
    </row>
    <row r="410" spans="3:20" s="268" customFormat="1" x14ac:dyDescent="0.35">
      <c r="C410" s="299" t="s">
        <v>573</v>
      </c>
      <c r="D410" s="292" t="s">
        <v>541</v>
      </c>
      <c r="E410" s="293"/>
      <c r="F410" s="293"/>
      <c r="G410" s="354"/>
      <c r="H410" s="354"/>
      <c r="I410" s="354"/>
      <c r="J410" s="354"/>
      <c r="K410" s="361">
        <v>8.5714285714285712</v>
      </c>
      <c r="L410" s="267"/>
      <c r="M410" s="267"/>
      <c r="N410" s="267"/>
      <c r="O410" s="267"/>
      <c r="P410" s="267"/>
      <c r="Q410" s="267"/>
      <c r="R410" s="267"/>
      <c r="S410" s="267"/>
      <c r="T410" s="267"/>
    </row>
    <row r="411" spans="3:20" s="268" customFormat="1" x14ac:dyDescent="0.35">
      <c r="C411" s="341"/>
      <c r="D411" s="342"/>
      <c r="E411" s="312"/>
      <c r="F411" s="312"/>
      <c r="G411" s="343"/>
      <c r="H411" s="343"/>
      <c r="I411" s="343"/>
      <c r="J411" s="343"/>
      <c r="K411" s="343"/>
      <c r="L411" s="267"/>
      <c r="M411" s="267"/>
      <c r="N411" s="267"/>
      <c r="O411" s="267"/>
      <c r="P411" s="267"/>
      <c r="Q411" s="267"/>
      <c r="R411" s="267"/>
      <c r="S411" s="267"/>
      <c r="T411" s="267"/>
    </row>
    <row r="412" spans="3:20" s="268" customFormat="1" ht="16.5" x14ac:dyDescent="0.35">
      <c r="C412" s="273" t="s">
        <v>574</v>
      </c>
      <c r="D412" s="274" t="s">
        <v>2</v>
      </c>
      <c r="E412" s="275"/>
      <c r="F412" s="275"/>
      <c r="G412" s="276">
        <v>2018</v>
      </c>
      <c r="H412" s="276">
        <v>2019</v>
      </c>
      <c r="I412" s="276">
        <v>2020</v>
      </c>
      <c r="J412" s="276">
        <v>2021</v>
      </c>
      <c r="K412" s="276">
        <v>2022</v>
      </c>
      <c r="L412" s="267"/>
      <c r="M412" s="267"/>
      <c r="N412" s="267"/>
      <c r="O412" s="267"/>
      <c r="P412" s="267"/>
      <c r="Q412" s="267"/>
      <c r="R412" s="267"/>
      <c r="S412" s="267"/>
      <c r="T412" s="267"/>
    </row>
    <row r="413" spans="3:20" s="268" customFormat="1" x14ac:dyDescent="0.35">
      <c r="C413" s="301" t="s">
        <v>575</v>
      </c>
      <c r="D413" s="328"/>
      <c r="E413" s="329"/>
      <c r="F413" s="329"/>
      <c r="G413" s="304"/>
      <c r="H413" s="304"/>
      <c r="I413" s="304"/>
      <c r="J413" s="304"/>
      <c r="K413" s="304"/>
      <c r="L413" s="267"/>
      <c r="M413" s="267"/>
      <c r="N413" s="267"/>
      <c r="O413" s="267"/>
      <c r="P413" s="267"/>
      <c r="Q413" s="267"/>
      <c r="R413" s="267"/>
      <c r="S413" s="267"/>
      <c r="T413" s="267"/>
    </row>
    <row r="414" spans="3:20" s="268" customFormat="1" x14ac:dyDescent="0.35">
      <c r="C414" s="366" t="s">
        <v>123</v>
      </c>
      <c r="D414" s="292" t="s">
        <v>420</v>
      </c>
      <c r="E414" s="293"/>
      <c r="F414" s="293"/>
      <c r="G414" s="310">
        <v>2951.3333333333335</v>
      </c>
      <c r="H414" s="310">
        <v>2851.4166666666665</v>
      </c>
      <c r="I414" s="310">
        <v>2703</v>
      </c>
      <c r="J414" s="310">
        <v>2672.9166666666665</v>
      </c>
      <c r="K414" s="310">
        <f>[7]DivLvlHC!P66</f>
        <v>2474.3333333333335</v>
      </c>
      <c r="L414" s="267"/>
      <c r="M414" s="267"/>
      <c r="N414" s="267"/>
      <c r="O414" s="267"/>
      <c r="P414" s="267"/>
      <c r="Q414" s="267"/>
      <c r="R414" s="267"/>
      <c r="S414" s="267"/>
      <c r="T414" s="267"/>
    </row>
    <row r="415" spans="3:20" s="268" customFormat="1" ht="16.5" x14ac:dyDescent="0.35">
      <c r="C415" s="367" t="s">
        <v>576</v>
      </c>
      <c r="D415" s="292" t="s">
        <v>420</v>
      </c>
      <c r="E415" s="293"/>
      <c r="F415" s="293"/>
      <c r="G415" s="310">
        <v>9642.6666666666661</v>
      </c>
      <c r="H415" s="310">
        <v>9540.5</v>
      </c>
      <c r="I415" s="310">
        <v>9289</v>
      </c>
      <c r="J415" s="310">
        <v>9082.6666666666661</v>
      </c>
      <c r="K415" s="310">
        <f>[7]DivLvlHC!P72</f>
        <v>8967.3333333333339</v>
      </c>
      <c r="L415" s="267"/>
      <c r="M415" s="267"/>
      <c r="N415" s="267"/>
      <c r="O415" s="267"/>
      <c r="P415" s="267"/>
      <c r="Q415" s="267"/>
      <c r="R415" s="267"/>
      <c r="S415" s="267"/>
      <c r="T415" s="267"/>
    </row>
    <row r="416" spans="3:20" s="268" customFormat="1" x14ac:dyDescent="0.35">
      <c r="C416" s="366" t="s">
        <v>577</v>
      </c>
      <c r="D416" s="292" t="s">
        <v>420</v>
      </c>
      <c r="E416" s="293"/>
      <c r="F416" s="293"/>
      <c r="G416" s="310">
        <v>516.25</v>
      </c>
      <c r="H416" s="310">
        <v>510.16666666666669</v>
      </c>
      <c r="I416" s="310">
        <v>527.08333333333337</v>
      </c>
      <c r="J416" s="310">
        <v>523.08333333333337</v>
      </c>
      <c r="K416" s="310">
        <f>[7]DivLvlHC!P69</f>
        <v>502.16666666666669</v>
      </c>
      <c r="L416" s="267"/>
      <c r="M416" s="267"/>
      <c r="N416" s="267"/>
      <c r="O416" s="267"/>
      <c r="P416" s="267"/>
      <c r="Q416" s="267"/>
      <c r="R416" s="267"/>
      <c r="S416" s="267"/>
      <c r="T416" s="267"/>
    </row>
    <row r="417" spans="3:20" s="268" customFormat="1" x14ac:dyDescent="0.35">
      <c r="C417" s="366" t="s">
        <v>578</v>
      </c>
      <c r="D417" s="292" t="s">
        <v>420</v>
      </c>
      <c r="E417" s="293"/>
      <c r="F417" s="293"/>
      <c r="G417" s="310">
        <v>9668.0833333333303</v>
      </c>
      <c r="H417" s="310">
        <v>9636</v>
      </c>
      <c r="I417" s="310">
        <v>9107.3333333333339</v>
      </c>
      <c r="J417" s="310">
        <v>8701.5</v>
      </c>
      <c r="K417" s="310">
        <f>[7]DivLvlHC!P84</f>
        <v>8650.25</v>
      </c>
      <c r="L417" s="267"/>
      <c r="M417" s="267"/>
      <c r="N417" s="267"/>
      <c r="O417" s="267"/>
      <c r="P417" s="267"/>
      <c r="Q417" s="267"/>
      <c r="R417" s="267"/>
      <c r="S417" s="267"/>
      <c r="T417" s="267"/>
    </row>
    <row r="418" spans="3:20" s="268" customFormat="1" x14ac:dyDescent="0.35">
      <c r="C418" s="368" t="s">
        <v>579</v>
      </c>
      <c r="D418" s="292" t="s">
        <v>420</v>
      </c>
      <c r="E418" s="293"/>
      <c r="F418" s="293"/>
      <c r="G418" s="310">
        <v>4464.083333333333</v>
      </c>
      <c r="H418" s="310">
        <v>4544.083333333333</v>
      </c>
      <c r="I418" s="310">
        <v>4493.75</v>
      </c>
      <c r="J418" s="310">
        <v>4508.166666666667</v>
      </c>
      <c r="K418" s="310">
        <f>[7]DivLvlHC!P75</f>
        <v>4588.5</v>
      </c>
      <c r="L418" s="267"/>
      <c r="M418" s="267"/>
      <c r="N418" s="267"/>
      <c r="O418" s="267"/>
      <c r="P418" s="267"/>
      <c r="Q418" s="267"/>
      <c r="R418" s="267"/>
      <c r="S418" s="267"/>
      <c r="T418" s="267"/>
    </row>
    <row r="419" spans="3:20" s="268" customFormat="1" x14ac:dyDescent="0.35">
      <c r="C419" s="366" t="s">
        <v>580</v>
      </c>
      <c r="D419" s="292" t="s">
        <v>420</v>
      </c>
      <c r="E419" s="293"/>
      <c r="F419" s="293"/>
      <c r="G419" s="310">
        <v>3463.5833333333335</v>
      </c>
      <c r="H419" s="310">
        <v>3791.5</v>
      </c>
      <c r="I419" s="310">
        <v>3823.8333333333335</v>
      </c>
      <c r="J419" s="310">
        <v>3668.75</v>
      </c>
      <c r="K419" s="310">
        <f>[7]DivLvlHC!P81</f>
        <v>3577.3333333333335</v>
      </c>
      <c r="L419" s="267"/>
      <c r="M419" s="267"/>
      <c r="N419" s="267"/>
      <c r="O419" s="267"/>
      <c r="P419" s="267"/>
      <c r="Q419" s="267"/>
      <c r="R419" s="267"/>
      <c r="S419" s="267"/>
      <c r="T419" s="267"/>
    </row>
    <row r="420" spans="3:20" s="268" customFormat="1" x14ac:dyDescent="0.35">
      <c r="C420" s="369" t="s">
        <v>581</v>
      </c>
      <c r="D420" s="292" t="s">
        <v>420</v>
      </c>
      <c r="E420" s="293"/>
      <c r="F420" s="293"/>
      <c r="G420" s="316">
        <v>26241.916666666668</v>
      </c>
      <c r="H420" s="308">
        <v>26329.583333333332</v>
      </c>
      <c r="I420" s="308">
        <v>25450.25</v>
      </c>
      <c r="J420" s="308">
        <v>24648.916666666668</v>
      </c>
      <c r="K420" s="308">
        <f>[7]DivLvlHC!P63</f>
        <v>24171.416666666668</v>
      </c>
      <c r="L420" s="267"/>
      <c r="M420" s="267"/>
      <c r="N420" s="267"/>
      <c r="O420" s="267"/>
      <c r="P420" s="267"/>
      <c r="Q420" s="267"/>
      <c r="R420" s="267"/>
      <c r="S420" s="267"/>
      <c r="T420" s="267"/>
    </row>
    <row r="421" spans="3:20" s="268" customFormat="1" x14ac:dyDescent="0.35">
      <c r="C421" s="368" t="s">
        <v>582</v>
      </c>
      <c r="D421" s="292" t="s">
        <v>420</v>
      </c>
      <c r="E421" s="293"/>
      <c r="F421" s="293"/>
      <c r="G421" s="310">
        <v>4896.25</v>
      </c>
      <c r="H421" s="310">
        <v>4742.166666666667</v>
      </c>
      <c r="I421" s="310">
        <v>4638.25</v>
      </c>
      <c r="J421" s="310">
        <v>4562.916666666667</v>
      </c>
      <c r="K421" s="310">
        <f>[7]DivLvlHC!P93</f>
        <v>4448.25</v>
      </c>
      <c r="L421" s="267"/>
      <c r="M421" s="267"/>
      <c r="N421" s="267"/>
      <c r="O421" s="267"/>
      <c r="P421" s="267"/>
      <c r="Q421" s="267"/>
      <c r="R421" s="267"/>
      <c r="S421" s="267"/>
      <c r="T421" s="267"/>
    </row>
    <row r="422" spans="3:20" s="268" customFormat="1" x14ac:dyDescent="0.35">
      <c r="C422" s="368" t="s">
        <v>583</v>
      </c>
      <c r="D422" s="292" t="s">
        <v>420</v>
      </c>
      <c r="E422" s="293"/>
      <c r="F422" s="293"/>
      <c r="G422" s="310">
        <v>21345.666666666668</v>
      </c>
      <c r="H422" s="310">
        <v>21587.416666666668</v>
      </c>
      <c r="I422" s="310">
        <v>20812</v>
      </c>
      <c r="J422" s="310">
        <v>20086</v>
      </c>
      <c r="K422" s="310">
        <f>[7]DivLvlHC!P96</f>
        <v>19723.333333333332</v>
      </c>
      <c r="L422" s="267"/>
      <c r="M422" s="267"/>
      <c r="N422" s="267"/>
      <c r="O422" s="267"/>
      <c r="P422" s="267"/>
      <c r="Q422" s="267"/>
      <c r="R422" s="267"/>
      <c r="S422" s="267"/>
      <c r="T422" s="267"/>
    </row>
    <row r="423" spans="3:20" s="268" customFormat="1" x14ac:dyDescent="0.35">
      <c r="C423" s="301" t="s">
        <v>584</v>
      </c>
      <c r="D423" s="328"/>
      <c r="E423" s="329"/>
      <c r="F423" s="329"/>
      <c r="G423" s="304"/>
      <c r="H423" s="304"/>
      <c r="I423" s="304"/>
      <c r="J423" s="304"/>
      <c r="K423" s="304"/>
      <c r="L423" s="267"/>
      <c r="M423" s="267"/>
      <c r="N423" s="267"/>
      <c r="O423" s="267"/>
      <c r="P423" s="267"/>
      <c r="Q423" s="267"/>
      <c r="R423" s="267"/>
      <c r="S423" s="267"/>
      <c r="T423" s="267"/>
    </row>
    <row r="424" spans="3:20" s="268" customFormat="1" x14ac:dyDescent="0.35">
      <c r="C424" s="366" t="s">
        <v>123</v>
      </c>
      <c r="D424" s="292" t="s">
        <v>420</v>
      </c>
      <c r="E424" s="293"/>
      <c r="F424" s="293"/>
      <c r="G424" s="310">
        <v>2931.3333333333335</v>
      </c>
      <c r="H424" s="310">
        <v>2831.6666666666665</v>
      </c>
      <c r="I424" s="310">
        <v>2594.8333333333335</v>
      </c>
      <c r="J424" s="310">
        <v>2660.3333333333335</v>
      </c>
      <c r="K424" s="310">
        <f>[7]DivLvlHC!P67</f>
        <v>2460.4166666666665</v>
      </c>
      <c r="L424" s="267"/>
      <c r="M424" s="267"/>
      <c r="N424" s="267"/>
      <c r="O424" s="267"/>
      <c r="P424" s="267"/>
      <c r="Q424" s="267"/>
      <c r="R424" s="267"/>
      <c r="S424" s="267"/>
      <c r="T424" s="267"/>
    </row>
    <row r="425" spans="3:20" s="268" customFormat="1" ht="16.5" x14ac:dyDescent="0.35">
      <c r="C425" s="367" t="s">
        <v>585</v>
      </c>
      <c r="D425" s="292" t="s">
        <v>420</v>
      </c>
      <c r="E425" s="293"/>
      <c r="F425" s="293"/>
      <c r="G425" s="310">
        <v>9530.9166666666661</v>
      </c>
      <c r="H425" s="310">
        <v>9439.9166666666661</v>
      </c>
      <c r="I425" s="310">
        <v>9021.8333333333339</v>
      </c>
      <c r="J425" s="310">
        <v>8966.4166666666661</v>
      </c>
      <c r="K425" s="310">
        <f>[7]DivLvlHC!P73</f>
        <v>8846.9166666666661</v>
      </c>
      <c r="L425" s="267"/>
      <c r="M425" s="267"/>
      <c r="N425" s="267"/>
      <c r="O425" s="267"/>
      <c r="P425" s="267"/>
      <c r="Q425" s="267"/>
      <c r="R425" s="267"/>
      <c r="S425" s="267"/>
      <c r="T425" s="267"/>
    </row>
    <row r="426" spans="3:20" s="268" customFormat="1" x14ac:dyDescent="0.35">
      <c r="C426" s="366" t="s">
        <v>577</v>
      </c>
      <c r="D426" s="292" t="s">
        <v>420</v>
      </c>
      <c r="E426" s="293"/>
      <c r="F426" s="293"/>
      <c r="G426" s="310">
        <v>514.91666666666663</v>
      </c>
      <c r="H426" s="310">
        <v>509.66666666666669</v>
      </c>
      <c r="I426" s="310">
        <v>527.08333333333337</v>
      </c>
      <c r="J426" s="310">
        <v>523.08333333333337</v>
      </c>
      <c r="K426" s="310">
        <f>[7]DivLvlHC!P70</f>
        <v>502.16666666666669</v>
      </c>
      <c r="L426" s="267"/>
      <c r="M426" s="267"/>
      <c r="N426" s="267"/>
      <c r="O426" s="267"/>
      <c r="P426" s="267"/>
      <c r="Q426" s="267"/>
      <c r="R426" s="267"/>
      <c r="S426" s="267"/>
      <c r="T426" s="267"/>
    </row>
    <row r="427" spans="3:20" s="268" customFormat="1" x14ac:dyDescent="0.35">
      <c r="C427" s="366" t="s">
        <v>578</v>
      </c>
      <c r="D427" s="292" t="s">
        <v>420</v>
      </c>
      <c r="E427" s="293"/>
      <c r="F427" s="293"/>
      <c r="G427" s="310">
        <v>9524.0833333333339</v>
      </c>
      <c r="H427" s="310">
        <v>9565.1666666666661</v>
      </c>
      <c r="I427" s="310">
        <v>8947.25</v>
      </c>
      <c r="J427" s="310">
        <v>8635.75</v>
      </c>
      <c r="K427" s="310">
        <f>[7]DivLvlHC!P85</f>
        <v>8579.5833333333339</v>
      </c>
      <c r="L427" s="267"/>
      <c r="M427" s="267"/>
      <c r="N427" s="267"/>
      <c r="O427" s="267"/>
      <c r="P427" s="267"/>
      <c r="Q427" s="267"/>
      <c r="R427" s="267"/>
      <c r="S427" s="267"/>
      <c r="T427" s="267"/>
    </row>
    <row r="428" spans="3:20" s="268" customFormat="1" x14ac:dyDescent="0.35">
      <c r="C428" s="368" t="s">
        <v>579</v>
      </c>
      <c r="D428" s="292" t="s">
        <v>420</v>
      </c>
      <c r="E428" s="293"/>
      <c r="F428" s="293"/>
      <c r="G428" s="310">
        <v>4392.166666666667</v>
      </c>
      <c r="H428" s="310">
        <v>4507.916666666667</v>
      </c>
      <c r="I428" s="310">
        <v>4437</v>
      </c>
      <c r="J428" s="310">
        <v>4475.083333333333</v>
      </c>
      <c r="K428" s="310">
        <f>[7]DivLvlHC!P76</f>
        <v>4544.916666666667</v>
      </c>
      <c r="L428" s="267"/>
      <c r="M428" s="267"/>
      <c r="N428" s="267"/>
      <c r="O428" s="267"/>
      <c r="P428" s="267"/>
      <c r="Q428" s="267"/>
      <c r="R428" s="267"/>
      <c r="S428" s="267"/>
      <c r="T428" s="267"/>
    </row>
    <row r="429" spans="3:20" s="268" customFormat="1" x14ac:dyDescent="0.35">
      <c r="C429" s="366" t="s">
        <v>580</v>
      </c>
      <c r="D429" s="292" t="s">
        <v>420</v>
      </c>
      <c r="E429" s="293"/>
      <c r="F429" s="293"/>
      <c r="G429" s="310">
        <v>3298.8333333333335</v>
      </c>
      <c r="H429" s="310">
        <v>3673.25</v>
      </c>
      <c r="I429" s="310">
        <v>3548.5833333333335</v>
      </c>
      <c r="J429" s="310">
        <v>3541.75</v>
      </c>
      <c r="K429" s="310">
        <f>[7]DivLvlHC!P82</f>
        <v>3435.25</v>
      </c>
      <c r="L429" s="267"/>
      <c r="M429" s="267"/>
      <c r="N429" s="267"/>
      <c r="O429" s="267"/>
      <c r="P429" s="267"/>
      <c r="Q429" s="267"/>
      <c r="R429" s="267"/>
      <c r="S429" s="267"/>
      <c r="T429" s="267"/>
    </row>
    <row r="430" spans="3:20" s="268" customFormat="1" x14ac:dyDescent="0.35">
      <c r="C430" s="366" t="s">
        <v>581</v>
      </c>
      <c r="D430" s="292" t="s">
        <v>420</v>
      </c>
      <c r="E430" s="293"/>
      <c r="F430" s="293"/>
      <c r="G430" s="316">
        <v>25800.083333333332</v>
      </c>
      <c r="H430" s="308">
        <v>26019.666666666668</v>
      </c>
      <c r="I430" s="308">
        <v>24639.583333333332</v>
      </c>
      <c r="J430" s="308">
        <v>24327.333333333332</v>
      </c>
      <c r="K430" s="308">
        <f>[7]DivLvlHC!P64</f>
        <v>23824.333333333332</v>
      </c>
      <c r="L430" s="267"/>
      <c r="M430" s="267"/>
      <c r="N430" s="267"/>
      <c r="O430" s="267"/>
      <c r="P430" s="267"/>
      <c r="Q430" s="267"/>
      <c r="R430" s="267"/>
      <c r="S430" s="267"/>
      <c r="T430" s="267"/>
    </row>
    <row r="431" spans="3:20" s="268" customFormat="1" x14ac:dyDescent="0.35">
      <c r="C431" s="368" t="s">
        <v>582</v>
      </c>
      <c r="D431" s="292" t="s">
        <v>420</v>
      </c>
      <c r="E431" s="293"/>
      <c r="F431" s="293"/>
      <c r="G431" s="310">
        <v>4846.333333333333</v>
      </c>
      <c r="H431" s="310">
        <v>4682.416666666667</v>
      </c>
      <c r="I431" s="310">
        <v>4385.416666666667</v>
      </c>
      <c r="J431" s="310">
        <v>4496.833333333333</v>
      </c>
      <c r="K431" s="310">
        <f>[7]DivLvlHC!P94</f>
        <v>4381.75</v>
      </c>
      <c r="L431" s="267"/>
      <c r="M431" s="267"/>
      <c r="N431" s="267"/>
      <c r="O431" s="267"/>
      <c r="P431" s="267"/>
      <c r="Q431" s="267"/>
      <c r="R431" s="267"/>
      <c r="S431" s="267"/>
      <c r="T431" s="267"/>
    </row>
    <row r="432" spans="3:20" s="268" customFormat="1" x14ac:dyDescent="0.35">
      <c r="C432" s="368" t="s">
        <v>583</v>
      </c>
      <c r="D432" s="292" t="s">
        <v>420</v>
      </c>
      <c r="E432" s="293"/>
      <c r="F432" s="293"/>
      <c r="G432" s="310">
        <v>20953.75</v>
      </c>
      <c r="H432" s="310">
        <v>21337.25</v>
      </c>
      <c r="I432" s="310">
        <v>20254.166666666668</v>
      </c>
      <c r="J432" s="310">
        <v>19830.5</v>
      </c>
      <c r="K432" s="310">
        <f>[7]DivLvlHC!P97</f>
        <v>19442.75</v>
      </c>
      <c r="L432" s="267"/>
      <c r="M432" s="267"/>
      <c r="N432" s="267"/>
      <c r="O432" s="267"/>
      <c r="P432" s="267"/>
      <c r="Q432" s="267"/>
      <c r="R432" s="267"/>
      <c r="S432" s="267"/>
      <c r="T432" s="267"/>
    </row>
    <row r="433" spans="3:20" s="268" customFormat="1" x14ac:dyDescent="0.35">
      <c r="C433" s="301" t="s">
        <v>586</v>
      </c>
      <c r="D433" s="328"/>
      <c r="E433" s="329"/>
      <c r="F433" s="329"/>
      <c r="G433" s="304"/>
      <c r="H433" s="304"/>
      <c r="I433" s="304"/>
      <c r="J433" s="304"/>
      <c r="K433" s="304"/>
      <c r="L433" s="267"/>
      <c r="M433" s="267"/>
      <c r="N433" s="267"/>
      <c r="O433" s="267"/>
      <c r="P433" s="267"/>
      <c r="Q433" s="267"/>
      <c r="R433" s="267"/>
      <c r="S433" s="267"/>
      <c r="T433" s="267"/>
    </row>
    <row r="434" spans="3:20" s="268" customFormat="1" x14ac:dyDescent="0.35">
      <c r="C434" s="366" t="s">
        <v>123</v>
      </c>
      <c r="D434" s="292" t="s">
        <v>420</v>
      </c>
      <c r="E434" s="293"/>
      <c r="F434" s="293"/>
      <c r="G434" s="337">
        <v>20</v>
      </c>
      <c r="H434" s="310">
        <v>19.75</v>
      </c>
      <c r="I434" s="310">
        <v>108.16666666666667</v>
      </c>
      <c r="J434" s="310">
        <v>12.583333333333334</v>
      </c>
      <c r="K434" s="310">
        <f>[7]DivLvlHC!P68</f>
        <v>13.916666666666666</v>
      </c>
      <c r="L434" s="267"/>
      <c r="M434" s="267"/>
      <c r="N434" s="267"/>
      <c r="O434" s="267"/>
      <c r="P434" s="267"/>
      <c r="Q434" s="267"/>
      <c r="R434" s="267"/>
      <c r="S434" s="267"/>
      <c r="T434" s="267"/>
    </row>
    <row r="435" spans="3:20" s="268" customFormat="1" ht="16.5" x14ac:dyDescent="0.35">
      <c r="C435" s="367" t="s">
        <v>585</v>
      </c>
      <c r="D435" s="292" t="s">
        <v>420</v>
      </c>
      <c r="E435" s="293"/>
      <c r="F435" s="293"/>
      <c r="G435" s="337">
        <v>111.75</v>
      </c>
      <c r="H435" s="310">
        <v>100.58333333333333</v>
      </c>
      <c r="I435" s="310">
        <v>267.16666666666669</v>
      </c>
      <c r="J435" s="310">
        <v>116.25</v>
      </c>
      <c r="K435" s="310">
        <f>[7]DivLvlHC!P74</f>
        <v>120.41666666666667</v>
      </c>
      <c r="L435" s="267"/>
      <c r="M435" s="267"/>
      <c r="N435" s="267"/>
      <c r="O435" s="267"/>
      <c r="P435" s="267"/>
      <c r="Q435" s="267"/>
      <c r="R435" s="267"/>
      <c r="S435" s="267"/>
      <c r="T435" s="267"/>
    </row>
    <row r="436" spans="3:20" s="268" customFormat="1" x14ac:dyDescent="0.35">
      <c r="C436" s="366" t="s">
        <v>577</v>
      </c>
      <c r="D436" s="292" t="s">
        <v>420</v>
      </c>
      <c r="E436" s="293"/>
      <c r="F436" s="293"/>
      <c r="G436" s="337">
        <v>1.3333333333333333</v>
      </c>
      <c r="H436" s="310">
        <v>0.5</v>
      </c>
      <c r="I436" s="310">
        <v>0</v>
      </c>
      <c r="J436" s="310">
        <v>0</v>
      </c>
      <c r="K436" s="310">
        <f>[7]DivLvlHC!P71</f>
        <v>0</v>
      </c>
      <c r="L436" s="267"/>
      <c r="M436" s="267"/>
      <c r="N436" s="267"/>
      <c r="O436" s="267"/>
      <c r="P436" s="267"/>
      <c r="Q436" s="267"/>
      <c r="R436" s="267"/>
      <c r="S436" s="267"/>
      <c r="T436" s="267"/>
    </row>
    <row r="437" spans="3:20" s="268" customFormat="1" x14ac:dyDescent="0.35">
      <c r="C437" s="366" t="s">
        <v>578</v>
      </c>
      <c r="D437" s="292" t="s">
        <v>420</v>
      </c>
      <c r="E437" s="293"/>
      <c r="F437" s="293"/>
      <c r="G437" s="310">
        <v>144</v>
      </c>
      <c r="H437" s="310">
        <v>70.833333333333329</v>
      </c>
      <c r="I437" s="310">
        <v>160.08333333333334</v>
      </c>
      <c r="J437" s="310">
        <v>65.75</v>
      </c>
      <c r="K437" s="310">
        <f>[7]DivLvlHC!P86</f>
        <v>70.666666666666671</v>
      </c>
      <c r="L437" s="267"/>
      <c r="M437" s="267"/>
      <c r="N437" s="267"/>
      <c r="O437" s="267"/>
      <c r="P437" s="267"/>
      <c r="Q437" s="267"/>
      <c r="R437" s="267"/>
      <c r="S437" s="267"/>
      <c r="T437" s="267"/>
    </row>
    <row r="438" spans="3:20" s="268" customFormat="1" x14ac:dyDescent="0.35">
      <c r="C438" s="368" t="s">
        <v>579</v>
      </c>
      <c r="D438" s="292" t="s">
        <v>420</v>
      </c>
      <c r="E438" s="293"/>
      <c r="F438" s="293"/>
      <c r="G438" s="337">
        <v>71.916666666666671</v>
      </c>
      <c r="H438" s="310">
        <v>36.166666666666664</v>
      </c>
      <c r="I438" s="310">
        <v>56.75</v>
      </c>
      <c r="J438" s="310">
        <v>33.083333333333336</v>
      </c>
      <c r="K438" s="310">
        <f>[7]DivLvlHC!P77</f>
        <v>43.583333333333336</v>
      </c>
      <c r="L438" s="267"/>
      <c r="M438" s="267"/>
      <c r="N438" s="267"/>
      <c r="O438" s="267"/>
      <c r="P438" s="267"/>
      <c r="Q438" s="267"/>
      <c r="R438" s="267"/>
      <c r="S438" s="267"/>
      <c r="T438" s="267"/>
    </row>
    <row r="439" spans="3:20" s="268" customFormat="1" x14ac:dyDescent="0.35">
      <c r="C439" s="366" t="s">
        <v>580</v>
      </c>
      <c r="D439" s="292" t="s">
        <v>420</v>
      </c>
      <c r="E439" s="293"/>
      <c r="F439" s="293"/>
      <c r="G439" s="337">
        <v>164.75</v>
      </c>
      <c r="H439" s="310">
        <v>118.25</v>
      </c>
      <c r="I439" s="310">
        <v>275.25</v>
      </c>
      <c r="J439" s="310">
        <v>127</v>
      </c>
      <c r="K439" s="310">
        <f>[7]DivLvlHC!P83</f>
        <v>142.08333333333334</v>
      </c>
      <c r="L439" s="267"/>
      <c r="M439" s="267"/>
      <c r="N439" s="267"/>
      <c r="O439" s="267"/>
      <c r="P439" s="267"/>
      <c r="Q439" s="267"/>
      <c r="R439" s="267"/>
      <c r="S439" s="267"/>
      <c r="T439" s="267"/>
    </row>
    <row r="440" spans="3:20" s="268" customFormat="1" x14ac:dyDescent="0.35">
      <c r="C440" s="369" t="s">
        <v>581</v>
      </c>
      <c r="D440" s="292" t="s">
        <v>420</v>
      </c>
      <c r="E440" s="293"/>
      <c r="F440" s="293"/>
      <c r="G440" s="370">
        <v>441.83333333333331</v>
      </c>
      <c r="H440" s="308">
        <v>309.91666666666669</v>
      </c>
      <c r="I440" s="308">
        <v>810.66666666666663</v>
      </c>
      <c r="J440" s="308">
        <v>321.58333333333331</v>
      </c>
      <c r="K440" s="308">
        <f>[7]DivLvlHC!P65</f>
        <v>347.08333333333331</v>
      </c>
      <c r="L440" s="267"/>
      <c r="M440" s="267"/>
      <c r="N440" s="267"/>
      <c r="O440" s="267"/>
      <c r="P440" s="267"/>
      <c r="Q440" s="267"/>
      <c r="R440" s="267"/>
      <c r="S440" s="267"/>
      <c r="T440" s="267"/>
    </row>
    <row r="441" spans="3:20" s="268" customFormat="1" x14ac:dyDescent="0.35">
      <c r="C441" s="368" t="s">
        <v>582</v>
      </c>
      <c r="D441" s="292" t="s">
        <v>420</v>
      </c>
      <c r="E441" s="293"/>
      <c r="F441" s="293"/>
      <c r="G441" s="337">
        <v>49.916666666666664</v>
      </c>
      <c r="H441" s="310">
        <v>59.75</v>
      </c>
      <c r="I441" s="310">
        <v>252.83333333333334</v>
      </c>
      <c r="J441" s="310">
        <v>66.083333333333329</v>
      </c>
      <c r="K441" s="310">
        <f>[7]DivLvlHC!P95</f>
        <v>66.5</v>
      </c>
      <c r="L441" s="267"/>
      <c r="M441" s="267"/>
      <c r="N441" s="267"/>
      <c r="O441" s="267"/>
      <c r="P441" s="267"/>
      <c r="Q441" s="267"/>
      <c r="R441" s="267"/>
      <c r="S441" s="267"/>
      <c r="T441" s="267"/>
    </row>
    <row r="442" spans="3:20" s="268" customFormat="1" x14ac:dyDescent="0.35">
      <c r="C442" s="368" t="s">
        <v>583</v>
      </c>
      <c r="D442" s="292" t="s">
        <v>420</v>
      </c>
      <c r="E442" s="293"/>
      <c r="F442" s="293"/>
      <c r="G442" s="337">
        <v>391.91666666666669</v>
      </c>
      <c r="H442" s="310">
        <v>250.16666666666666</v>
      </c>
      <c r="I442" s="310">
        <v>557.83333333333337</v>
      </c>
      <c r="J442" s="310">
        <v>255.5</v>
      </c>
      <c r="K442" s="310">
        <f>[7]DivLvlHC!P98</f>
        <v>280.58333333333331</v>
      </c>
      <c r="L442" s="267"/>
      <c r="M442" s="267"/>
      <c r="N442" s="267"/>
      <c r="O442" s="267"/>
      <c r="P442" s="267"/>
      <c r="Q442" s="267"/>
      <c r="R442" s="267"/>
      <c r="S442" s="267"/>
      <c r="T442" s="267"/>
    </row>
    <row r="443" spans="3:20" s="268" customFormat="1" x14ac:dyDescent="0.35">
      <c r="C443" s="371" t="s">
        <v>587</v>
      </c>
      <c r="D443" s="328"/>
      <c r="E443" s="329"/>
      <c r="F443" s="329"/>
      <c r="G443" s="371"/>
      <c r="H443" s="371"/>
      <c r="I443" s="371"/>
      <c r="J443" s="371"/>
      <c r="K443" s="371"/>
      <c r="L443" s="267"/>
      <c r="M443" s="267"/>
      <c r="N443" s="267"/>
      <c r="O443" s="267"/>
      <c r="P443" s="267"/>
      <c r="Q443" s="267"/>
      <c r="R443" s="267"/>
      <c r="S443" s="267"/>
      <c r="T443" s="267"/>
    </row>
    <row r="444" spans="3:20" s="268" customFormat="1" x14ac:dyDescent="0.35">
      <c r="C444" s="372" t="s">
        <v>581</v>
      </c>
      <c r="D444" s="292" t="s">
        <v>420</v>
      </c>
      <c r="E444" s="293"/>
      <c r="F444" s="293"/>
      <c r="G444" s="316">
        <v>26264</v>
      </c>
      <c r="H444" s="316">
        <v>26032</v>
      </c>
      <c r="I444" s="316">
        <v>24948</v>
      </c>
      <c r="J444" s="316">
        <v>24291</v>
      </c>
      <c r="K444" s="316">
        <f>[7]DivLvlHC!N63</f>
        <v>24277</v>
      </c>
      <c r="L444" s="373"/>
      <c r="M444" s="267"/>
      <c r="N444" s="267"/>
      <c r="O444" s="267"/>
      <c r="P444" s="267"/>
      <c r="Q444" s="267"/>
      <c r="R444" s="267"/>
      <c r="S444" s="267"/>
      <c r="T444" s="267"/>
    </row>
    <row r="445" spans="3:20" s="268" customFormat="1" x14ac:dyDescent="0.35">
      <c r="C445" s="368" t="s">
        <v>582</v>
      </c>
      <c r="D445" s="292" t="s">
        <v>420</v>
      </c>
      <c r="E445" s="293"/>
      <c r="F445" s="293"/>
      <c r="G445" s="310">
        <v>4889</v>
      </c>
      <c r="H445" s="310">
        <v>4631</v>
      </c>
      <c r="I445" s="310">
        <v>4605</v>
      </c>
      <c r="J445" s="310">
        <v>4487</v>
      </c>
      <c r="K445" s="310">
        <f>[7]DivLvlHC!R93</f>
        <v>4455</v>
      </c>
      <c r="L445" s="267"/>
      <c r="M445" s="267"/>
      <c r="N445" s="267"/>
      <c r="O445" s="267"/>
      <c r="P445" s="267"/>
      <c r="Q445" s="267"/>
      <c r="R445" s="267"/>
      <c r="S445" s="267"/>
      <c r="T445" s="267"/>
    </row>
    <row r="446" spans="3:20" s="268" customFormat="1" x14ac:dyDescent="0.35">
      <c r="C446" s="374" t="s">
        <v>583</v>
      </c>
      <c r="D446" s="292" t="s">
        <v>420</v>
      </c>
      <c r="E446" s="293"/>
      <c r="F446" s="293"/>
      <c r="G446" s="310">
        <v>21375</v>
      </c>
      <c r="H446" s="310">
        <v>21401</v>
      </c>
      <c r="I446" s="310">
        <v>20343</v>
      </c>
      <c r="J446" s="310">
        <v>19804</v>
      </c>
      <c r="K446" s="310">
        <f>[7]DivLvlHC!R96</f>
        <v>19822</v>
      </c>
      <c r="L446" s="267"/>
      <c r="M446" s="267"/>
      <c r="N446" s="267"/>
      <c r="O446" s="267"/>
      <c r="P446" s="267"/>
      <c r="Q446" s="267"/>
      <c r="R446" s="267"/>
      <c r="S446" s="267"/>
      <c r="T446" s="267"/>
    </row>
    <row r="447" spans="3:20" s="268" customFormat="1" x14ac:dyDescent="0.35">
      <c r="C447" s="301" t="s">
        <v>588</v>
      </c>
      <c r="D447" s="323" t="s">
        <v>420</v>
      </c>
      <c r="E447" s="324"/>
      <c r="F447" s="324"/>
      <c r="G447" s="280">
        <v>3070</v>
      </c>
      <c r="H447" s="280">
        <v>3452</v>
      </c>
      <c r="I447" s="280">
        <v>3042</v>
      </c>
      <c r="J447" s="280">
        <v>2837</v>
      </c>
      <c r="K447" s="280">
        <f>[7]GrLvlHC!B56</f>
        <v>3164</v>
      </c>
      <c r="L447" s="267"/>
      <c r="M447" s="267"/>
      <c r="N447" s="267"/>
      <c r="O447" s="267"/>
      <c r="P447" s="267"/>
      <c r="Q447" s="267"/>
      <c r="R447" s="267"/>
      <c r="S447" s="267"/>
      <c r="T447" s="267"/>
    </row>
    <row r="448" spans="3:20" s="268" customFormat="1" x14ac:dyDescent="0.35">
      <c r="C448" s="326" t="s">
        <v>108</v>
      </c>
      <c r="D448" s="282" t="s">
        <v>420</v>
      </c>
      <c r="E448" s="283"/>
      <c r="F448" s="283"/>
      <c r="G448" s="319">
        <v>1363</v>
      </c>
      <c r="H448" s="319">
        <v>1461</v>
      </c>
      <c r="I448" s="319">
        <v>1323</v>
      </c>
      <c r="J448" s="319">
        <v>1219</v>
      </c>
      <c r="K448" s="319">
        <f>[7]GrLvlHC!B88</f>
        <v>1342</v>
      </c>
      <c r="L448" s="267"/>
      <c r="M448" s="267"/>
      <c r="N448" s="267"/>
      <c r="O448" s="267"/>
      <c r="P448" s="267"/>
      <c r="Q448" s="267"/>
      <c r="R448" s="267"/>
      <c r="S448" s="267"/>
      <c r="T448" s="267"/>
    </row>
    <row r="449" spans="3:20" s="268" customFormat="1" x14ac:dyDescent="0.35">
      <c r="C449" s="326" t="s">
        <v>110</v>
      </c>
      <c r="D449" s="282" t="s">
        <v>420</v>
      </c>
      <c r="E449" s="283"/>
      <c r="F449" s="283"/>
      <c r="G449" s="319">
        <v>235</v>
      </c>
      <c r="H449" s="319">
        <v>243</v>
      </c>
      <c r="I449" s="319">
        <v>195</v>
      </c>
      <c r="J449" s="319">
        <v>232</v>
      </c>
      <c r="K449" s="319">
        <f>[7]GrLvlHC!C88</f>
        <v>230</v>
      </c>
      <c r="L449" s="267"/>
      <c r="M449" s="267"/>
      <c r="N449" s="267"/>
      <c r="O449" s="267"/>
      <c r="P449" s="267"/>
      <c r="Q449" s="267"/>
      <c r="R449" s="267"/>
      <c r="S449" s="267"/>
      <c r="T449" s="267"/>
    </row>
    <row r="450" spans="3:20" s="268" customFormat="1" x14ac:dyDescent="0.35">
      <c r="C450" s="326" t="s">
        <v>112</v>
      </c>
      <c r="D450" s="282" t="s">
        <v>420</v>
      </c>
      <c r="E450" s="283"/>
      <c r="F450" s="283"/>
      <c r="G450" s="319">
        <v>818</v>
      </c>
      <c r="H450" s="319">
        <v>1048</v>
      </c>
      <c r="I450" s="319">
        <v>1037</v>
      </c>
      <c r="J450" s="319">
        <v>1000</v>
      </c>
      <c r="K450" s="319">
        <f>[7]GrLvlHC!D88</f>
        <v>1214</v>
      </c>
      <c r="L450" s="267"/>
      <c r="M450" s="267"/>
      <c r="N450" s="267"/>
      <c r="O450" s="267"/>
      <c r="P450" s="267"/>
      <c r="Q450" s="267"/>
      <c r="R450" s="267"/>
      <c r="S450" s="267"/>
      <c r="T450" s="267"/>
    </row>
    <row r="451" spans="3:20" s="268" customFormat="1" x14ac:dyDescent="0.35">
      <c r="C451" s="326" t="s">
        <v>429</v>
      </c>
      <c r="D451" s="282" t="s">
        <v>420</v>
      </c>
      <c r="E451" s="283"/>
      <c r="F451" s="283"/>
      <c r="G451" s="319">
        <v>620</v>
      </c>
      <c r="H451" s="319">
        <v>665</v>
      </c>
      <c r="I451" s="319">
        <v>458</v>
      </c>
      <c r="J451" s="319">
        <v>352</v>
      </c>
      <c r="K451" s="319">
        <f>[7]GrLvlHC!E88</f>
        <v>341</v>
      </c>
      <c r="L451" s="267"/>
      <c r="M451" s="267"/>
      <c r="N451" s="267"/>
      <c r="O451" s="267"/>
      <c r="P451" s="267"/>
      <c r="Q451" s="267"/>
      <c r="R451" s="267"/>
      <c r="S451" s="267"/>
      <c r="T451" s="267"/>
    </row>
    <row r="452" spans="3:20" s="268" customFormat="1" x14ac:dyDescent="0.35">
      <c r="C452" s="326" t="s">
        <v>430</v>
      </c>
      <c r="D452" s="282" t="s">
        <v>420</v>
      </c>
      <c r="E452" s="283"/>
      <c r="F452" s="283"/>
      <c r="G452" s="319">
        <v>34</v>
      </c>
      <c r="H452" s="319">
        <v>35</v>
      </c>
      <c r="I452" s="319">
        <v>29</v>
      </c>
      <c r="J452" s="319">
        <v>34</v>
      </c>
      <c r="K452" s="319">
        <f>[7]GrLvlHC!F88</f>
        <v>37</v>
      </c>
      <c r="L452" s="267"/>
      <c r="M452" s="267"/>
      <c r="N452" s="267"/>
      <c r="O452" s="267"/>
      <c r="P452" s="267"/>
      <c r="Q452" s="267"/>
      <c r="R452" s="267"/>
      <c r="S452" s="267"/>
      <c r="T452" s="267"/>
    </row>
    <row r="453" spans="3:20" s="268" customFormat="1" x14ac:dyDescent="0.35">
      <c r="C453" s="341"/>
      <c r="D453" s="342"/>
      <c r="E453" s="312"/>
      <c r="F453" s="312"/>
      <c r="G453" s="343"/>
      <c r="H453" s="343"/>
      <c r="I453" s="343"/>
      <c r="J453" s="343"/>
      <c r="K453" s="343"/>
      <c r="L453" s="267"/>
      <c r="M453" s="267"/>
      <c r="N453" s="267"/>
      <c r="O453" s="267"/>
      <c r="P453" s="267"/>
      <c r="Q453" s="267"/>
      <c r="R453" s="267"/>
      <c r="S453" s="267"/>
      <c r="T453" s="267"/>
    </row>
    <row r="454" spans="3:20" s="268" customFormat="1" x14ac:dyDescent="0.35">
      <c r="C454" s="375" t="s">
        <v>188</v>
      </c>
      <c r="D454" s="264"/>
      <c r="E454" s="265"/>
      <c r="F454" s="265"/>
      <c r="G454" s="266"/>
      <c r="H454" s="266"/>
      <c r="I454" s="266"/>
      <c r="J454" s="266"/>
      <c r="K454" s="266"/>
      <c r="L454" s="267"/>
      <c r="M454" s="267"/>
      <c r="N454" s="267"/>
      <c r="O454" s="267"/>
      <c r="P454" s="267"/>
      <c r="Q454" s="267"/>
      <c r="R454" s="267"/>
      <c r="S454" s="267"/>
      <c r="T454" s="267"/>
    </row>
    <row r="455" spans="3:20" s="268" customFormat="1" x14ac:dyDescent="0.35">
      <c r="C455" s="574" t="s">
        <v>589</v>
      </c>
      <c r="D455" s="574"/>
      <c r="E455" s="574"/>
      <c r="F455" s="574"/>
      <c r="G455" s="574"/>
      <c r="H455" s="574"/>
      <c r="I455" s="267"/>
      <c r="J455" s="267"/>
      <c r="K455" s="267"/>
      <c r="L455" s="267"/>
      <c r="M455" s="267"/>
      <c r="N455" s="267"/>
      <c r="O455" s="267"/>
      <c r="P455" s="267"/>
      <c r="Q455" s="267"/>
      <c r="R455" s="267"/>
      <c r="S455" s="267"/>
      <c r="T455" s="267"/>
    </row>
    <row r="456" spans="3:20" s="268" customFormat="1" x14ac:dyDescent="0.35">
      <c r="C456" s="575" t="s">
        <v>590</v>
      </c>
      <c r="D456" s="575"/>
      <c r="E456" s="575"/>
      <c r="F456" s="575"/>
      <c r="G456" s="575"/>
      <c r="H456" s="575"/>
      <c r="I456" s="376"/>
      <c r="J456" s="376"/>
      <c r="K456" s="376"/>
      <c r="L456" s="267"/>
      <c r="M456" s="267"/>
      <c r="N456" s="267"/>
      <c r="O456" s="267"/>
      <c r="P456" s="267"/>
      <c r="Q456" s="267"/>
      <c r="R456" s="267"/>
      <c r="S456" s="267"/>
      <c r="T456" s="267"/>
    </row>
    <row r="457" spans="3:20" s="268" customFormat="1" x14ac:dyDescent="0.35">
      <c r="C457" s="377" t="s">
        <v>591</v>
      </c>
      <c r="D457" s="378"/>
      <c r="E457" s="267"/>
      <c r="F457" s="267"/>
      <c r="G457" s="267"/>
      <c r="H457" s="267"/>
      <c r="I457" s="267"/>
      <c r="J457" s="267"/>
      <c r="K457" s="267"/>
      <c r="L457" s="267"/>
      <c r="M457" s="267"/>
      <c r="N457" s="267"/>
      <c r="O457" s="267"/>
      <c r="P457" s="267"/>
      <c r="Q457" s="267"/>
      <c r="R457" s="267"/>
      <c r="S457" s="267"/>
      <c r="T457" s="267"/>
    </row>
    <row r="458" spans="3:20" s="268" customFormat="1" x14ac:dyDescent="0.35">
      <c r="C458" s="377" t="s">
        <v>592</v>
      </c>
      <c r="D458" s="378"/>
      <c r="E458" s="267"/>
      <c r="F458" s="267"/>
      <c r="G458" s="267"/>
      <c r="H458" s="267"/>
      <c r="I458" s="267"/>
      <c r="J458" s="267"/>
      <c r="K458" s="267"/>
      <c r="L458" s="267"/>
      <c r="M458" s="267"/>
      <c r="N458" s="267"/>
      <c r="O458" s="267"/>
      <c r="P458" s="267"/>
      <c r="Q458" s="267"/>
      <c r="R458" s="267"/>
      <c r="S458" s="267"/>
      <c r="T458" s="267"/>
    </row>
    <row r="459" spans="3:20" s="268" customFormat="1" x14ac:dyDescent="0.35">
      <c r="C459" s="341"/>
      <c r="D459" s="342"/>
      <c r="E459" s="312"/>
      <c r="F459" s="312"/>
      <c r="G459" s="343"/>
      <c r="H459" s="343"/>
      <c r="I459" s="343"/>
      <c r="J459" s="343"/>
      <c r="K459" s="343"/>
      <c r="L459" s="267"/>
      <c r="M459" s="267"/>
      <c r="N459" s="267"/>
      <c r="O459" s="267"/>
      <c r="P459" s="267"/>
      <c r="Q459" s="267"/>
      <c r="R459" s="267"/>
      <c r="S459" s="267"/>
      <c r="T459" s="267"/>
    </row>
    <row r="460" spans="3:20" s="268" customFormat="1" x14ac:dyDescent="0.35">
      <c r="C460" s="375" t="s">
        <v>195</v>
      </c>
      <c r="D460" s="264"/>
      <c r="E460" s="265"/>
      <c r="F460" s="265"/>
      <c r="G460" s="266"/>
      <c r="H460" s="266"/>
      <c r="I460" s="266"/>
      <c r="J460" s="266"/>
      <c r="K460" s="266"/>
      <c r="L460" s="267"/>
      <c r="M460" s="267"/>
      <c r="N460" s="267"/>
      <c r="O460" s="267"/>
      <c r="P460" s="267"/>
      <c r="Q460" s="267"/>
      <c r="R460" s="267"/>
      <c r="S460" s="267"/>
      <c r="T460" s="267"/>
    </row>
    <row r="461" spans="3:20" s="268" customFormat="1" ht="28.15" customHeight="1" x14ac:dyDescent="0.35">
      <c r="C461" s="574" t="s">
        <v>593</v>
      </c>
      <c r="D461" s="574"/>
      <c r="E461" s="574"/>
      <c r="F461" s="574"/>
      <c r="G461" s="574"/>
      <c r="H461" s="574"/>
      <c r="I461" s="379"/>
      <c r="J461" s="379"/>
      <c r="K461" s="379"/>
      <c r="L461" s="267"/>
      <c r="M461" s="267"/>
      <c r="N461" s="267"/>
      <c r="O461" s="267"/>
      <c r="P461" s="267"/>
      <c r="Q461" s="267"/>
      <c r="R461" s="267"/>
      <c r="S461" s="267"/>
      <c r="T461" s="267"/>
    </row>
    <row r="462" spans="3:20" s="268" customFormat="1" x14ac:dyDescent="0.35">
      <c r="C462" s="574" t="s">
        <v>594</v>
      </c>
      <c r="D462" s="574"/>
      <c r="E462" s="574"/>
      <c r="F462" s="574"/>
      <c r="G462" s="574"/>
      <c r="H462" s="574"/>
      <c r="I462" s="379"/>
      <c r="J462" s="379"/>
      <c r="K462" s="379"/>
      <c r="L462" s="267"/>
      <c r="M462" s="267"/>
      <c r="N462" s="267"/>
      <c r="O462" s="267"/>
      <c r="P462" s="267"/>
      <c r="Q462" s="267"/>
      <c r="R462" s="267"/>
      <c r="S462" s="267"/>
      <c r="T462" s="267"/>
    </row>
    <row r="463" spans="3:20" s="268" customFormat="1" x14ac:dyDescent="0.35">
      <c r="C463" s="574" t="s">
        <v>595</v>
      </c>
      <c r="D463" s="574"/>
      <c r="E463" s="574"/>
      <c r="F463" s="574"/>
      <c r="G463" s="574"/>
      <c r="H463" s="574"/>
      <c r="I463" s="379"/>
      <c r="J463" s="379"/>
      <c r="K463" s="379"/>
      <c r="L463" s="267"/>
      <c r="M463" s="267"/>
      <c r="N463" s="267"/>
      <c r="O463" s="267"/>
      <c r="P463" s="267"/>
      <c r="Q463" s="267"/>
      <c r="R463" s="267"/>
      <c r="S463" s="267"/>
      <c r="T463" s="267"/>
    </row>
    <row r="464" spans="3:20" s="268" customFormat="1" x14ac:dyDescent="0.35">
      <c r="C464" s="574" t="s">
        <v>596</v>
      </c>
      <c r="D464" s="574"/>
      <c r="E464" s="574"/>
      <c r="F464" s="574"/>
      <c r="G464" s="574"/>
      <c r="H464" s="574"/>
      <c r="I464" s="379"/>
      <c r="J464" s="379"/>
      <c r="K464" s="379"/>
      <c r="L464" s="267"/>
      <c r="M464" s="267"/>
      <c r="N464" s="267"/>
      <c r="O464" s="267"/>
      <c r="P464" s="267"/>
      <c r="Q464" s="267"/>
      <c r="R464" s="267"/>
      <c r="S464" s="267"/>
      <c r="T464" s="267"/>
    </row>
    <row r="465" spans="3:20" s="268" customFormat="1" x14ac:dyDescent="0.35">
      <c r="C465" s="574" t="s">
        <v>597</v>
      </c>
      <c r="D465" s="574"/>
      <c r="E465" s="574"/>
      <c r="F465" s="574"/>
      <c r="G465" s="574"/>
      <c r="H465" s="574"/>
      <c r="I465" s="379"/>
      <c r="J465" s="379"/>
      <c r="K465" s="379"/>
      <c r="L465" s="267"/>
      <c r="M465" s="267"/>
      <c r="N465" s="267"/>
      <c r="O465" s="267"/>
      <c r="P465" s="267"/>
      <c r="Q465" s="267"/>
      <c r="R465" s="267"/>
      <c r="S465" s="267"/>
      <c r="T465" s="267"/>
    </row>
    <row r="466" spans="3:20" s="268" customFormat="1" ht="36.65" customHeight="1" x14ac:dyDescent="0.35">
      <c r="C466" s="574" t="s">
        <v>598</v>
      </c>
      <c r="D466" s="574"/>
      <c r="E466" s="574"/>
      <c r="F466" s="574"/>
      <c r="G466" s="574"/>
      <c r="H466" s="574"/>
      <c r="I466" s="379"/>
      <c r="J466" s="379"/>
      <c r="K466" s="379"/>
      <c r="L466" s="267"/>
      <c r="M466" s="267"/>
      <c r="N466" s="267"/>
      <c r="O466" s="267"/>
      <c r="P466" s="267"/>
      <c r="Q466" s="267"/>
      <c r="R466" s="267"/>
      <c r="S466" s="267"/>
      <c r="T466" s="267"/>
    </row>
    <row r="467" spans="3:20" s="268" customFormat="1" ht="33.65" customHeight="1" x14ac:dyDescent="0.35">
      <c r="C467" s="574" t="s">
        <v>599</v>
      </c>
      <c r="D467" s="574"/>
      <c r="E467" s="574"/>
      <c r="F467" s="574"/>
      <c r="G467" s="574"/>
      <c r="H467" s="574"/>
      <c r="I467" s="379"/>
      <c r="J467" s="379"/>
      <c r="K467" s="379"/>
      <c r="L467" s="267"/>
      <c r="M467" s="267"/>
      <c r="N467" s="267"/>
      <c r="O467" s="267"/>
      <c r="P467" s="267"/>
      <c r="Q467" s="267"/>
      <c r="R467" s="267"/>
      <c r="S467" s="267"/>
      <c r="T467" s="267"/>
    </row>
    <row r="468" spans="3:20" s="268" customFormat="1" ht="63" customHeight="1" x14ac:dyDescent="0.35">
      <c r="C468" s="575" t="s">
        <v>600</v>
      </c>
      <c r="D468" s="575"/>
      <c r="E468" s="575"/>
      <c r="F468" s="575"/>
      <c r="G468" s="575"/>
      <c r="H468" s="575"/>
      <c r="I468" s="376"/>
      <c r="J468" s="376"/>
      <c r="K468" s="376"/>
      <c r="L468" s="267"/>
      <c r="M468" s="267"/>
      <c r="N468" s="267"/>
      <c r="O468" s="267"/>
      <c r="P468" s="267"/>
      <c r="Q468" s="267"/>
      <c r="R468" s="267"/>
      <c r="S468" s="267"/>
      <c r="T468" s="267"/>
    </row>
    <row r="469" spans="3:20" ht="36" customHeight="1" x14ac:dyDescent="0.35">
      <c r="C469" s="575" t="s">
        <v>601</v>
      </c>
      <c r="D469" s="575"/>
      <c r="E469" s="575"/>
      <c r="F469" s="575"/>
      <c r="G469" s="575"/>
      <c r="H469" s="575"/>
      <c r="I469" s="380"/>
      <c r="J469" s="380"/>
      <c r="K469" s="380"/>
    </row>
    <row r="470" spans="3:20" x14ac:dyDescent="0.35">
      <c r="C470" s="381"/>
    </row>
  </sheetData>
  <mergeCells count="11">
    <mergeCell ref="C464:H464"/>
    <mergeCell ref="C455:H455"/>
    <mergeCell ref="C456:H456"/>
    <mergeCell ref="C461:H461"/>
    <mergeCell ref="C462:H462"/>
    <mergeCell ref="C463:H463"/>
    <mergeCell ref="C465:H465"/>
    <mergeCell ref="C466:H466"/>
    <mergeCell ref="C467:H467"/>
    <mergeCell ref="C468:H468"/>
    <mergeCell ref="C469:H46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0A4F4-F2EB-4BB2-AAF6-76DAD14C2B48}">
  <sheetPr>
    <tabColor theme="7" tint="-0.249977111117893"/>
  </sheetPr>
  <dimension ref="A1:AK184"/>
  <sheetViews>
    <sheetView tabSelected="1" zoomScale="80" zoomScaleNormal="80" workbookViewId="0">
      <selection activeCell="A96" sqref="A96"/>
    </sheetView>
  </sheetViews>
  <sheetFormatPr defaultColWidth="0" defaultRowHeight="14.5" outlineLevelCol="1" x14ac:dyDescent="0.35"/>
  <cols>
    <col min="1" max="1" width="104.453125" style="102" customWidth="1"/>
    <col min="2" max="2" width="26.81640625" style="436" customWidth="1"/>
    <col min="3" max="3" width="62.54296875" style="436" hidden="1" customWidth="1" outlineLevel="1"/>
    <col min="4" max="4" width="20.7265625" style="436" hidden="1" customWidth="1" outlineLevel="1"/>
    <col min="5" max="5" width="14.7265625" style="102" customWidth="1" collapsed="1"/>
    <col min="6" max="9" width="14.7265625" style="102" customWidth="1"/>
    <col min="10" max="22" width="0" style="1" hidden="1" customWidth="1"/>
    <col min="23" max="37" width="0" style="102" hidden="1" customWidth="1"/>
    <col min="38" max="16384" width="9.1796875" style="102" hidden="1"/>
  </cols>
  <sheetData>
    <row r="1" spans="1:9" s="1" customFormat="1" x14ac:dyDescent="0.35">
      <c r="B1" s="205"/>
      <c r="C1" s="205"/>
      <c r="D1" s="205"/>
    </row>
    <row r="2" spans="1:9" x14ac:dyDescent="0.35">
      <c r="A2" s="382" t="s">
        <v>602</v>
      </c>
      <c r="B2" s="207"/>
      <c r="C2" s="207"/>
      <c r="D2" s="207"/>
      <c r="E2" s="5"/>
      <c r="F2" s="5"/>
      <c r="G2" s="5"/>
      <c r="H2" s="5"/>
      <c r="I2" s="5"/>
    </row>
    <row r="3" spans="1:9" x14ac:dyDescent="0.35">
      <c r="A3" s="6"/>
      <c r="B3" s="383"/>
      <c r="C3" s="383"/>
      <c r="D3" s="383"/>
      <c r="E3" s="8"/>
      <c r="F3" s="8"/>
      <c r="G3" s="8"/>
      <c r="H3" s="8"/>
      <c r="I3" s="8"/>
    </row>
    <row r="4" spans="1:9" x14ac:dyDescent="0.35">
      <c r="A4" s="109" t="s">
        <v>603</v>
      </c>
      <c r="B4" s="11" t="s">
        <v>2</v>
      </c>
      <c r="C4" s="384"/>
      <c r="D4" s="11"/>
      <c r="E4" s="13">
        <v>2018</v>
      </c>
      <c r="F4" s="13">
        <v>2019</v>
      </c>
      <c r="G4" s="13">
        <v>2020</v>
      </c>
      <c r="H4" s="13">
        <v>2021</v>
      </c>
      <c r="I4" s="13">
        <v>2022</v>
      </c>
    </row>
    <row r="5" spans="1:9" x14ac:dyDescent="0.35">
      <c r="A5" s="385" t="s">
        <v>604</v>
      </c>
      <c r="B5" s="386" t="s">
        <v>303</v>
      </c>
      <c r="C5" s="387"/>
      <c r="D5" s="386"/>
      <c r="E5" s="388">
        <v>184</v>
      </c>
      <c r="F5" s="388">
        <v>148</v>
      </c>
      <c r="G5" s="388">
        <v>118</v>
      </c>
      <c r="H5" s="388">
        <v>344</v>
      </c>
      <c r="I5" s="388">
        <f>SUM(I6:I14)</f>
        <v>184</v>
      </c>
    </row>
    <row r="6" spans="1:9" x14ac:dyDescent="0.35">
      <c r="A6" s="389" t="s">
        <v>605</v>
      </c>
      <c r="B6" s="192" t="s">
        <v>303</v>
      </c>
      <c r="C6" s="390"/>
      <c r="D6" s="192"/>
      <c r="E6" s="195">
        <v>2</v>
      </c>
      <c r="F6" s="195">
        <v>2</v>
      </c>
      <c r="G6" s="195">
        <v>1</v>
      </c>
      <c r="H6" s="195">
        <v>2</v>
      </c>
      <c r="I6" s="196">
        <v>4</v>
      </c>
    </row>
    <row r="7" spans="1:9" x14ac:dyDescent="0.35">
      <c r="A7" s="389" t="s">
        <v>606</v>
      </c>
      <c r="B7" s="192" t="s">
        <v>303</v>
      </c>
      <c r="C7" s="390"/>
      <c r="D7" s="192"/>
      <c r="E7" s="195">
        <v>15</v>
      </c>
      <c r="F7" s="195">
        <v>9</v>
      </c>
      <c r="G7" s="195">
        <v>31</v>
      </c>
      <c r="H7" s="195">
        <v>142</v>
      </c>
      <c r="I7" s="196">
        <v>60</v>
      </c>
    </row>
    <row r="8" spans="1:9" x14ac:dyDescent="0.35">
      <c r="A8" s="391" t="s">
        <v>607</v>
      </c>
      <c r="B8" s="192" t="s">
        <v>303</v>
      </c>
      <c r="C8" s="390"/>
      <c r="D8" s="192"/>
      <c r="E8" s="194"/>
      <c r="F8" s="194"/>
      <c r="G8" s="195">
        <v>6</v>
      </c>
      <c r="H8" s="195">
        <v>12</v>
      </c>
      <c r="I8" s="196">
        <v>4</v>
      </c>
    </row>
    <row r="9" spans="1:9" x14ac:dyDescent="0.35">
      <c r="A9" s="389" t="s">
        <v>180</v>
      </c>
      <c r="B9" s="192" t="s">
        <v>303</v>
      </c>
      <c r="C9" s="390"/>
      <c r="D9" s="192"/>
      <c r="E9" s="195">
        <v>0</v>
      </c>
      <c r="F9" s="195">
        <v>0</v>
      </c>
      <c r="G9" s="195">
        <v>1</v>
      </c>
      <c r="H9" s="195">
        <v>3</v>
      </c>
      <c r="I9" s="196">
        <v>0</v>
      </c>
    </row>
    <row r="10" spans="1:9" x14ac:dyDescent="0.35">
      <c r="A10" s="392" t="s">
        <v>608</v>
      </c>
      <c r="B10" s="192" t="s">
        <v>303</v>
      </c>
      <c r="C10" s="393"/>
      <c r="D10" s="192"/>
      <c r="E10" s="195">
        <v>70</v>
      </c>
      <c r="F10" s="195">
        <v>28</v>
      </c>
      <c r="G10" s="195">
        <v>21</v>
      </c>
      <c r="H10" s="195">
        <v>68</v>
      </c>
      <c r="I10" s="196">
        <v>39</v>
      </c>
    </row>
    <row r="11" spans="1:9" x14ac:dyDescent="0.35">
      <c r="A11" s="389" t="s">
        <v>609</v>
      </c>
      <c r="B11" s="192" t="s">
        <v>303</v>
      </c>
      <c r="C11" s="390"/>
      <c r="D11" s="192"/>
      <c r="E11" s="195">
        <v>0</v>
      </c>
      <c r="F11" s="195">
        <v>5</v>
      </c>
      <c r="G11" s="195">
        <v>4</v>
      </c>
      <c r="H11" s="195">
        <v>3</v>
      </c>
      <c r="I11" s="196">
        <v>3</v>
      </c>
    </row>
    <row r="12" spans="1:9" x14ac:dyDescent="0.35">
      <c r="A12" s="389" t="s">
        <v>610</v>
      </c>
      <c r="B12" s="192" t="s">
        <v>303</v>
      </c>
      <c r="C12" s="390"/>
      <c r="D12" s="192"/>
      <c r="E12" s="195">
        <v>9</v>
      </c>
      <c r="F12" s="195">
        <v>9</v>
      </c>
      <c r="G12" s="195">
        <v>2</v>
      </c>
      <c r="H12" s="195">
        <v>10</v>
      </c>
      <c r="I12" s="196">
        <v>8</v>
      </c>
    </row>
    <row r="13" spans="1:9" x14ac:dyDescent="0.35">
      <c r="A13" s="389" t="s">
        <v>611</v>
      </c>
      <c r="B13" s="192" t="s">
        <v>303</v>
      </c>
      <c r="C13" s="390"/>
      <c r="D13" s="192"/>
      <c r="E13" s="195">
        <v>7</v>
      </c>
      <c r="F13" s="195">
        <v>4</v>
      </c>
      <c r="G13" s="195">
        <v>1</v>
      </c>
      <c r="H13" s="195">
        <v>2</v>
      </c>
      <c r="I13" s="196">
        <v>3</v>
      </c>
    </row>
    <row r="14" spans="1:9" x14ac:dyDescent="0.35">
      <c r="A14" s="389" t="s">
        <v>168</v>
      </c>
      <c r="B14" s="192" t="s">
        <v>303</v>
      </c>
      <c r="C14" s="390"/>
      <c r="D14" s="192"/>
      <c r="E14" s="195">
        <v>81</v>
      </c>
      <c r="F14" s="195">
        <v>91</v>
      </c>
      <c r="G14" s="195">
        <v>51</v>
      </c>
      <c r="H14" s="195">
        <v>102</v>
      </c>
      <c r="I14" s="394">
        <v>63</v>
      </c>
    </row>
    <row r="15" spans="1:9" x14ac:dyDescent="0.35">
      <c r="A15" s="188"/>
      <c r="B15" s="205"/>
      <c r="C15" s="205"/>
      <c r="D15" s="205"/>
      <c r="E15" s="188"/>
      <c r="F15" s="188"/>
      <c r="G15" s="188"/>
      <c r="H15" s="188"/>
      <c r="I15" s="1"/>
    </row>
    <row r="16" spans="1:9" x14ac:dyDescent="0.35">
      <c r="A16" s="109" t="s">
        <v>612</v>
      </c>
      <c r="B16" s="11" t="s">
        <v>2</v>
      </c>
      <c r="C16" s="384"/>
      <c r="D16" s="11"/>
      <c r="E16" s="13">
        <v>2018</v>
      </c>
      <c r="F16" s="13">
        <v>2019</v>
      </c>
      <c r="G16" s="13">
        <v>2020</v>
      </c>
      <c r="H16" s="13">
        <v>2021</v>
      </c>
      <c r="I16" s="13">
        <v>2022</v>
      </c>
    </row>
    <row r="17" spans="1:9" x14ac:dyDescent="0.35">
      <c r="A17" s="70" t="s">
        <v>613</v>
      </c>
      <c r="B17" s="158" t="s">
        <v>317</v>
      </c>
      <c r="C17" s="70"/>
      <c r="D17" s="386"/>
      <c r="E17" s="395">
        <f t="shared" ref="E17:F17" si="0">SUM(E18:E20)</f>
        <v>2144.4544029999997</v>
      </c>
      <c r="F17" s="395">
        <f t="shared" si="0"/>
        <v>1696.3833440000001</v>
      </c>
      <c r="G17" s="395">
        <f>SUM(G18:G20)</f>
        <v>2278.67</v>
      </c>
      <c r="H17" s="395">
        <f t="shared" ref="H17" si="1">SUM(H18:H20)</f>
        <v>1445.46</v>
      </c>
      <c r="I17" s="395">
        <f>I18+I19+I20</f>
        <v>1081.788</v>
      </c>
    </row>
    <row r="18" spans="1:9" ht="16.5" x14ac:dyDescent="0.35">
      <c r="A18" s="35" t="s">
        <v>614</v>
      </c>
      <c r="B18" s="192" t="s">
        <v>317</v>
      </c>
      <c r="C18" s="396"/>
      <c r="D18" s="192"/>
      <c r="E18" s="397">
        <v>1285.2832550000001</v>
      </c>
      <c r="F18" s="397">
        <v>1342.395763</v>
      </c>
      <c r="G18" s="397">
        <v>2052</v>
      </c>
      <c r="H18" s="397">
        <v>1376.4</v>
      </c>
      <c r="I18" s="398">
        <v>1012.8150000000001</v>
      </c>
    </row>
    <row r="19" spans="1:9" ht="16.5" x14ac:dyDescent="0.35">
      <c r="A19" s="35" t="s">
        <v>615</v>
      </c>
      <c r="B19" s="192" t="s">
        <v>317</v>
      </c>
      <c r="C19" s="396"/>
      <c r="D19" s="192"/>
      <c r="E19" s="397">
        <v>28.613371000000001</v>
      </c>
      <c r="F19" s="397">
        <v>9.0806520000000006</v>
      </c>
      <c r="G19" s="397">
        <v>70.37</v>
      </c>
      <c r="H19" s="397">
        <v>33.700000000000003</v>
      </c>
      <c r="I19" s="398">
        <v>34.923000000000002</v>
      </c>
    </row>
    <row r="20" spans="1:9" x14ac:dyDescent="0.35">
      <c r="A20" s="35" t="s">
        <v>616</v>
      </c>
      <c r="B20" s="192" t="s">
        <v>317</v>
      </c>
      <c r="C20" s="396"/>
      <c r="D20" s="192"/>
      <c r="E20" s="397">
        <v>830.55777699999999</v>
      </c>
      <c r="F20" s="397">
        <v>344.90692899999999</v>
      </c>
      <c r="G20" s="397">
        <v>156.30000000000001</v>
      </c>
      <c r="H20" s="397">
        <v>35.36</v>
      </c>
      <c r="I20" s="398">
        <v>34.049999999999997</v>
      </c>
    </row>
    <row r="21" spans="1:9" x14ac:dyDescent="0.35">
      <c r="A21" s="248" t="s">
        <v>108</v>
      </c>
      <c r="B21" s="158" t="s">
        <v>317</v>
      </c>
      <c r="C21" s="399"/>
      <c r="D21" s="386"/>
      <c r="E21" s="400">
        <f t="shared" ref="E21:H21" si="2">SUM(E22:E24)</f>
        <v>1425.098426</v>
      </c>
      <c r="F21" s="400">
        <f t="shared" si="2"/>
        <v>957.31887100000006</v>
      </c>
      <c r="G21" s="400">
        <f t="shared" si="2"/>
        <v>784.68000000000006</v>
      </c>
      <c r="H21" s="400">
        <f t="shared" si="2"/>
        <v>396.53</v>
      </c>
      <c r="I21" s="401"/>
    </row>
    <row r="22" spans="1:9" ht="16.5" x14ac:dyDescent="0.35">
      <c r="A22" s="35" t="s">
        <v>614</v>
      </c>
      <c r="B22" s="192" t="s">
        <v>317</v>
      </c>
      <c r="C22" s="396"/>
      <c r="D22" s="192"/>
      <c r="E22" s="397">
        <v>575.13575100000003</v>
      </c>
      <c r="F22" s="397">
        <v>606.12858200000005</v>
      </c>
      <c r="G22" s="397">
        <v>573.38</v>
      </c>
      <c r="H22" s="397">
        <v>360.9</v>
      </c>
      <c r="I22" s="398">
        <v>410.57499999999999</v>
      </c>
    </row>
    <row r="23" spans="1:9" ht="16.5" x14ac:dyDescent="0.35">
      <c r="A23" s="35" t="s">
        <v>615</v>
      </c>
      <c r="B23" s="192" t="s">
        <v>317</v>
      </c>
      <c r="C23" s="396"/>
      <c r="D23" s="192"/>
      <c r="E23" s="397">
        <v>19.404897999999999</v>
      </c>
      <c r="F23" s="397">
        <v>6.2833600000000001</v>
      </c>
      <c r="G23" s="397">
        <v>55</v>
      </c>
      <c r="H23" s="397">
        <v>0.23</v>
      </c>
      <c r="I23" s="398">
        <v>8.25</v>
      </c>
    </row>
    <row r="24" spans="1:9" x14ac:dyDescent="0.35">
      <c r="A24" s="35" t="s">
        <v>617</v>
      </c>
      <c r="B24" s="192" t="s">
        <v>317</v>
      </c>
      <c r="C24" s="396"/>
      <c r="D24" s="192"/>
      <c r="E24" s="397">
        <v>830.55777699999999</v>
      </c>
      <c r="F24" s="397">
        <v>344.90692899999999</v>
      </c>
      <c r="G24" s="397">
        <v>156.30000000000001</v>
      </c>
      <c r="H24" s="397">
        <v>35.4</v>
      </c>
      <c r="I24" s="398">
        <v>34.049999999999997</v>
      </c>
    </row>
    <row r="25" spans="1:9" x14ac:dyDescent="0.35">
      <c r="A25" s="248" t="s">
        <v>490</v>
      </c>
      <c r="B25" s="158" t="s">
        <v>317</v>
      </c>
      <c r="C25" s="399"/>
      <c r="D25" s="386"/>
      <c r="E25" s="400">
        <f t="shared" ref="E25:H25" si="3">SUM(E26:E27)</f>
        <v>412.95300400000002</v>
      </c>
      <c r="F25" s="400">
        <f t="shared" si="3"/>
        <v>398.42713099999997</v>
      </c>
      <c r="G25" s="400">
        <f t="shared" si="3"/>
        <v>591.79999999999995</v>
      </c>
      <c r="H25" s="400">
        <f t="shared" si="3"/>
        <v>674.55</v>
      </c>
      <c r="I25" s="401"/>
    </row>
    <row r="26" spans="1:9" ht="16.5" x14ac:dyDescent="0.35">
      <c r="A26" s="35" t="s">
        <v>614</v>
      </c>
      <c r="B26" s="192" t="s">
        <v>317</v>
      </c>
      <c r="C26" s="396"/>
      <c r="D26" s="192"/>
      <c r="E26" s="352">
        <v>412.95300400000002</v>
      </c>
      <c r="F26" s="397">
        <v>398.42713099999997</v>
      </c>
      <c r="G26" s="397">
        <v>591.79999999999995</v>
      </c>
      <c r="H26" s="397">
        <v>674.55</v>
      </c>
      <c r="I26" s="398">
        <v>323.13600000000002</v>
      </c>
    </row>
    <row r="27" spans="1:9" ht="16.5" x14ac:dyDescent="0.35">
      <c r="A27" s="35" t="s">
        <v>615</v>
      </c>
      <c r="B27" s="192" t="s">
        <v>317</v>
      </c>
      <c r="C27" s="396"/>
      <c r="D27" s="192"/>
      <c r="E27" s="140">
        <v>0</v>
      </c>
      <c r="F27" s="397">
        <v>0</v>
      </c>
      <c r="G27" s="397">
        <v>0</v>
      </c>
      <c r="H27" s="397">
        <v>0</v>
      </c>
      <c r="I27" s="398">
        <v>0</v>
      </c>
    </row>
    <row r="28" spans="1:9" x14ac:dyDescent="0.35">
      <c r="A28" s="35" t="s">
        <v>616</v>
      </c>
      <c r="B28" s="192" t="s">
        <v>317</v>
      </c>
      <c r="C28" s="396"/>
      <c r="D28" s="192"/>
      <c r="E28" s="194"/>
      <c r="F28" s="194"/>
      <c r="G28" s="194"/>
      <c r="H28" s="194"/>
      <c r="I28" s="402"/>
    </row>
    <row r="29" spans="1:9" x14ac:dyDescent="0.35">
      <c r="A29" s="248" t="s">
        <v>110</v>
      </c>
      <c r="B29" s="158" t="s">
        <v>317</v>
      </c>
      <c r="C29" s="399"/>
      <c r="D29" s="386"/>
      <c r="E29" s="400">
        <f t="shared" ref="E29:H29" si="4">SUM(E30:E31)</f>
        <v>81.454262999999997</v>
      </c>
      <c r="F29" s="400">
        <f t="shared" si="4"/>
        <v>157.18500900000001</v>
      </c>
      <c r="G29" s="400">
        <f t="shared" si="4"/>
        <v>365.22999999999996</v>
      </c>
      <c r="H29" s="400">
        <f t="shared" si="4"/>
        <v>76.39</v>
      </c>
      <c r="I29" s="401"/>
    </row>
    <row r="30" spans="1:9" ht="16.5" x14ac:dyDescent="0.35">
      <c r="A30" s="35" t="s">
        <v>614</v>
      </c>
      <c r="B30" s="192" t="s">
        <v>317</v>
      </c>
      <c r="C30" s="396"/>
      <c r="D30" s="192"/>
      <c r="E30" s="352">
        <v>79.541292999999996</v>
      </c>
      <c r="F30" s="397">
        <v>157.18500900000001</v>
      </c>
      <c r="G30" s="403">
        <v>355.7</v>
      </c>
      <c r="H30" s="403">
        <v>70.489999999999995</v>
      </c>
      <c r="I30" s="404">
        <v>102.967</v>
      </c>
    </row>
    <row r="31" spans="1:9" ht="16.5" x14ac:dyDescent="0.35">
      <c r="A31" s="35" t="s">
        <v>615</v>
      </c>
      <c r="B31" s="192" t="s">
        <v>317</v>
      </c>
      <c r="C31" s="396"/>
      <c r="D31" s="192"/>
      <c r="E31" s="352">
        <v>1.9129700000000001</v>
      </c>
      <c r="F31" s="397">
        <v>0</v>
      </c>
      <c r="G31" s="397">
        <v>9.5299999999999994</v>
      </c>
      <c r="H31" s="397">
        <v>5.9</v>
      </c>
      <c r="I31" s="398">
        <v>18.36</v>
      </c>
    </row>
    <row r="32" spans="1:9" x14ac:dyDescent="0.35">
      <c r="A32" s="35" t="s">
        <v>616</v>
      </c>
      <c r="B32" s="192" t="s">
        <v>317</v>
      </c>
      <c r="C32" s="396"/>
      <c r="D32" s="192"/>
      <c r="E32" s="194"/>
      <c r="F32" s="194"/>
      <c r="G32" s="194"/>
      <c r="H32" s="194"/>
      <c r="I32" s="402"/>
    </row>
    <row r="33" spans="1:9" x14ac:dyDescent="0.35">
      <c r="A33" s="248" t="s">
        <v>112</v>
      </c>
      <c r="B33" s="158" t="s">
        <v>317</v>
      </c>
      <c r="C33" s="399"/>
      <c r="D33" s="386"/>
      <c r="E33" s="400">
        <f t="shared" ref="E33:H33" si="5">SUM(E34:E35)</f>
        <v>97.396434999999997</v>
      </c>
      <c r="F33" s="400">
        <f t="shared" si="5"/>
        <v>123.693395</v>
      </c>
      <c r="G33" s="400">
        <f t="shared" si="5"/>
        <v>226.29999999999998</v>
      </c>
      <c r="H33" s="400">
        <f t="shared" si="5"/>
        <v>206</v>
      </c>
      <c r="I33" s="401"/>
    </row>
    <row r="34" spans="1:9" ht="16.5" x14ac:dyDescent="0.35">
      <c r="A34" s="35" t="s">
        <v>614</v>
      </c>
      <c r="B34" s="192" t="s">
        <v>317</v>
      </c>
      <c r="C34" s="396"/>
      <c r="D34" s="192"/>
      <c r="E34" s="352">
        <v>90.100932</v>
      </c>
      <c r="F34" s="397">
        <v>120.896103</v>
      </c>
      <c r="G34" s="397">
        <v>221.1</v>
      </c>
      <c r="H34" s="397">
        <v>188.66</v>
      </c>
      <c r="I34" s="398">
        <v>89.930999999999997</v>
      </c>
    </row>
    <row r="35" spans="1:9" ht="16.5" x14ac:dyDescent="0.35">
      <c r="A35" s="35" t="s">
        <v>615</v>
      </c>
      <c r="B35" s="192" t="s">
        <v>317</v>
      </c>
      <c r="C35" s="396"/>
      <c r="D35" s="192"/>
      <c r="E35" s="352">
        <v>7.2955030000000001</v>
      </c>
      <c r="F35" s="397">
        <v>2.7972920000000001</v>
      </c>
      <c r="G35" s="397">
        <v>5.2</v>
      </c>
      <c r="H35" s="397">
        <v>17.34</v>
      </c>
      <c r="I35" s="398">
        <v>8.3130000000000006</v>
      </c>
    </row>
    <row r="36" spans="1:9" x14ac:dyDescent="0.35">
      <c r="A36" s="35" t="s">
        <v>616</v>
      </c>
      <c r="B36" s="192" t="s">
        <v>317</v>
      </c>
      <c r="C36" s="396"/>
      <c r="D36" s="192"/>
      <c r="E36" s="194"/>
      <c r="F36" s="194"/>
      <c r="G36" s="194"/>
      <c r="H36" s="194"/>
      <c r="I36" s="402"/>
    </row>
    <row r="37" spans="1:9" x14ac:dyDescent="0.35">
      <c r="A37" s="248" t="s">
        <v>487</v>
      </c>
      <c r="B37" s="158" t="s">
        <v>317</v>
      </c>
      <c r="C37" s="399"/>
      <c r="D37" s="386"/>
      <c r="E37" s="400">
        <f t="shared" ref="E37:H37" si="6">SUM(E38:E39)</f>
        <v>23.059498000000001</v>
      </c>
      <c r="F37" s="400">
        <f t="shared" si="6"/>
        <v>23.512657000000001</v>
      </c>
      <c r="G37" s="400">
        <f t="shared" si="6"/>
        <v>24.9</v>
      </c>
      <c r="H37" s="400">
        <f t="shared" si="6"/>
        <v>26.939999999999998</v>
      </c>
      <c r="I37" s="401"/>
    </row>
    <row r="38" spans="1:9" ht="16.5" x14ac:dyDescent="0.35">
      <c r="A38" s="35" t="s">
        <v>614</v>
      </c>
      <c r="B38" s="192" t="s">
        <v>317</v>
      </c>
      <c r="C38" s="396"/>
      <c r="D38" s="192"/>
      <c r="E38" s="352">
        <v>23.059498000000001</v>
      </c>
      <c r="F38" s="397">
        <v>23.512657000000001</v>
      </c>
      <c r="G38" s="397">
        <v>24.9</v>
      </c>
      <c r="H38" s="397">
        <v>26.939999999999998</v>
      </c>
      <c r="I38" s="398">
        <v>23.887</v>
      </c>
    </row>
    <row r="39" spans="1:9" ht="16.5" x14ac:dyDescent="0.35">
      <c r="A39" s="35" t="s">
        <v>615</v>
      </c>
      <c r="B39" s="192" t="s">
        <v>317</v>
      </c>
      <c r="C39" s="396"/>
      <c r="D39" s="192"/>
      <c r="E39" s="140">
        <v>0</v>
      </c>
      <c r="F39" s="397">
        <v>0</v>
      </c>
      <c r="G39" s="397">
        <v>0</v>
      </c>
      <c r="H39" s="397">
        <v>0</v>
      </c>
      <c r="I39" s="398">
        <v>0</v>
      </c>
    </row>
    <row r="40" spans="1:9" x14ac:dyDescent="0.35">
      <c r="A40" s="35" t="s">
        <v>616</v>
      </c>
      <c r="B40" s="192" t="s">
        <v>317</v>
      </c>
      <c r="C40" s="396"/>
      <c r="D40" s="192"/>
      <c r="E40" s="194"/>
      <c r="F40" s="194"/>
      <c r="G40" s="194"/>
      <c r="H40" s="194"/>
      <c r="I40" s="402"/>
    </row>
    <row r="41" spans="1:9" x14ac:dyDescent="0.35">
      <c r="A41" s="248" t="s">
        <v>232</v>
      </c>
      <c r="B41" s="158" t="s">
        <v>317</v>
      </c>
      <c r="C41" s="399"/>
      <c r="D41" s="386"/>
      <c r="E41" s="400"/>
      <c r="F41" s="400"/>
      <c r="G41" s="400"/>
      <c r="H41" s="400"/>
      <c r="I41" s="401"/>
    </row>
    <row r="42" spans="1:9" ht="16.5" x14ac:dyDescent="0.35">
      <c r="A42" s="35" t="s">
        <v>614</v>
      </c>
      <c r="B42" s="192" t="s">
        <v>317</v>
      </c>
      <c r="C42" s="396"/>
      <c r="D42" s="192"/>
      <c r="E42" s="352">
        <v>3.9853540000000001</v>
      </c>
      <c r="F42" s="397">
        <v>0.16329199999999999</v>
      </c>
      <c r="G42" s="397">
        <v>0</v>
      </c>
      <c r="H42" s="397">
        <v>0</v>
      </c>
      <c r="I42" s="398">
        <v>0</v>
      </c>
    </row>
    <row r="43" spans="1:9" ht="16.5" x14ac:dyDescent="0.35">
      <c r="A43" s="35" t="s">
        <v>615</v>
      </c>
      <c r="B43" s="192" t="s">
        <v>317</v>
      </c>
      <c r="C43" s="396"/>
      <c r="D43" s="192"/>
      <c r="E43" s="140">
        <v>0</v>
      </c>
      <c r="F43" s="397">
        <v>0</v>
      </c>
      <c r="G43" s="397">
        <v>0</v>
      </c>
      <c r="H43" s="397">
        <v>0</v>
      </c>
      <c r="I43" s="398">
        <v>0</v>
      </c>
    </row>
    <row r="44" spans="1:9" x14ac:dyDescent="0.35">
      <c r="A44" s="35" t="s">
        <v>616</v>
      </c>
      <c r="B44" s="192" t="s">
        <v>317</v>
      </c>
      <c r="C44" s="396"/>
      <c r="D44" s="192"/>
      <c r="E44" s="194"/>
      <c r="F44" s="194"/>
      <c r="G44" s="194"/>
      <c r="H44" s="194"/>
      <c r="I44" s="402"/>
    </row>
    <row r="45" spans="1:9" x14ac:dyDescent="0.35">
      <c r="A45" s="248" t="s">
        <v>618</v>
      </c>
      <c r="B45" s="158" t="s">
        <v>317</v>
      </c>
      <c r="C45" s="399"/>
      <c r="D45" s="386"/>
      <c r="E45" s="400">
        <f t="shared" ref="E45:H45" si="7">SUM(E46:E47)</f>
        <v>95.278638000000001</v>
      </c>
      <c r="F45" s="400">
        <f t="shared" si="7"/>
        <v>28.086247</v>
      </c>
      <c r="G45" s="400">
        <f t="shared" si="7"/>
        <v>19.5</v>
      </c>
      <c r="H45" s="400">
        <f t="shared" si="7"/>
        <v>61.78</v>
      </c>
      <c r="I45" s="401"/>
    </row>
    <row r="46" spans="1:9" ht="16.5" x14ac:dyDescent="0.35">
      <c r="A46" s="35" t="s">
        <v>614</v>
      </c>
      <c r="B46" s="192" t="s">
        <v>317</v>
      </c>
      <c r="C46" s="396"/>
      <c r="D46" s="192"/>
      <c r="E46" s="352">
        <v>95.278638000000001</v>
      </c>
      <c r="F46" s="397">
        <v>28.086247</v>
      </c>
      <c r="G46" s="397">
        <v>19.5</v>
      </c>
      <c r="H46" s="397">
        <v>53.660000000000004</v>
      </c>
      <c r="I46" s="398">
        <v>50.767000000000003</v>
      </c>
    </row>
    <row r="47" spans="1:9" ht="16.5" x14ac:dyDescent="0.35">
      <c r="A47" s="35" t="s">
        <v>615</v>
      </c>
      <c r="B47" s="192" t="s">
        <v>317</v>
      </c>
      <c r="C47" s="396"/>
      <c r="D47" s="192"/>
      <c r="E47" s="140">
        <v>0</v>
      </c>
      <c r="F47" s="397">
        <v>0</v>
      </c>
      <c r="G47" s="397">
        <v>0</v>
      </c>
      <c r="H47" s="397">
        <v>8.1199999999999992</v>
      </c>
      <c r="I47" s="398">
        <v>0</v>
      </c>
    </row>
    <row r="48" spans="1:9" x14ac:dyDescent="0.35">
      <c r="A48" s="35" t="s">
        <v>616</v>
      </c>
      <c r="B48" s="192" t="s">
        <v>317</v>
      </c>
      <c r="C48" s="396"/>
      <c r="D48" s="192"/>
      <c r="E48" s="194"/>
      <c r="F48" s="194"/>
      <c r="G48" s="194"/>
      <c r="H48" s="194"/>
      <c r="I48" s="402"/>
    </row>
    <row r="49" spans="1:9" x14ac:dyDescent="0.35">
      <c r="A49" s="248" t="s">
        <v>407</v>
      </c>
      <c r="B49" s="158" t="s">
        <v>317</v>
      </c>
      <c r="C49" s="399"/>
      <c r="D49" s="386"/>
      <c r="E49" s="400">
        <f t="shared" ref="E49:H49" si="8">SUM(E50:E51)</f>
        <v>5.2287850000000002</v>
      </c>
      <c r="F49" s="400">
        <f t="shared" si="8"/>
        <v>7.9967420000000002</v>
      </c>
      <c r="G49" s="400">
        <f t="shared" si="8"/>
        <v>0.52600000000000002</v>
      </c>
      <c r="H49" s="400">
        <f t="shared" si="8"/>
        <v>1.1100000000000001</v>
      </c>
      <c r="I49" s="401"/>
    </row>
    <row r="50" spans="1:9" ht="16.5" x14ac:dyDescent="0.35">
      <c r="A50" s="35" t="s">
        <v>614</v>
      </c>
      <c r="B50" s="192" t="s">
        <v>317</v>
      </c>
      <c r="C50" s="396"/>
      <c r="D50" s="192"/>
      <c r="E50" s="352">
        <v>5.2287850000000002</v>
      </c>
      <c r="F50" s="397">
        <v>7.9967420000000002</v>
      </c>
      <c r="G50" s="397" t="s">
        <v>619</v>
      </c>
      <c r="H50" s="397">
        <v>1.1100000000000001</v>
      </c>
      <c r="I50" s="398">
        <v>10.548999999999999</v>
      </c>
    </row>
    <row r="51" spans="1:9" ht="16.5" x14ac:dyDescent="0.35">
      <c r="A51" s="35" t="s">
        <v>615</v>
      </c>
      <c r="B51" s="192" t="s">
        <v>317</v>
      </c>
      <c r="C51" s="396"/>
      <c r="D51" s="192"/>
      <c r="E51" s="140">
        <v>0</v>
      </c>
      <c r="F51" s="397">
        <v>0</v>
      </c>
      <c r="G51" s="397">
        <v>0.52600000000000002</v>
      </c>
      <c r="H51" s="397">
        <v>0</v>
      </c>
      <c r="I51" s="398">
        <v>0</v>
      </c>
    </row>
    <row r="52" spans="1:9" x14ac:dyDescent="0.35">
      <c r="A52" s="35" t="s">
        <v>616</v>
      </c>
      <c r="B52" s="192" t="s">
        <v>317</v>
      </c>
      <c r="C52" s="396"/>
      <c r="D52" s="192"/>
      <c r="E52" s="194"/>
      <c r="F52" s="194"/>
      <c r="G52" s="194"/>
      <c r="H52" s="194"/>
      <c r="I52" s="402"/>
    </row>
    <row r="53" spans="1:9" x14ac:dyDescent="0.35">
      <c r="A53" s="188"/>
      <c r="B53" s="205"/>
      <c r="C53" s="205"/>
      <c r="D53" s="205"/>
      <c r="E53" s="188"/>
      <c r="F53" s="188"/>
      <c r="G53" s="188"/>
      <c r="H53" s="188"/>
      <c r="I53" s="1"/>
    </row>
    <row r="54" spans="1:9" ht="16.5" x14ac:dyDescent="0.35">
      <c r="A54" s="109" t="s">
        <v>620</v>
      </c>
      <c r="B54" s="11" t="s">
        <v>2</v>
      </c>
      <c r="C54" s="384"/>
      <c r="D54" s="11"/>
      <c r="E54" s="13">
        <v>2018</v>
      </c>
      <c r="F54" s="13">
        <v>2019</v>
      </c>
      <c r="G54" s="13">
        <v>2020</v>
      </c>
      <c r="H54" s="13">
        <v>2021</v>
      </c>
      <c r="I54" s="13">
        <v>2022</v>
      </c>
    </row>
    <row r="55" spans="1:9" x14ac:dyDescent="0.35">
      <c r="A55" s="70" t="s">
        <v>621</v>
      </c>
      <c r="B55" s="386" t="s">
        <v>521</v>
      </c>
      <c r="C55" s="70"/>
      <c r="D55" s="386"/>
      <c r="E55" s="152">
        <v>9701</v>
      </c>
      <c r="F55" s="152">
        <v>14350.02</v>
      </c>
      <c r="G55" s="152">
        <v>3260</v>
      </c>
      <c r="H55" s="152">
        <v>3748</v>
      </c>
      <c r="I55" s="152">
        <f>[8]Volunteering!D2</f>
        <v>5208</v>
      </c>
    </row>
    <row r="56" spans="1:9" x14ac:dyDescent="0.35">
      <c r="A56" s="188"/>
      <c r="B56" s="205"/>
      <c r="C56" s="205"/>
      <c r="D56" s="205"/>
      <c r="E56" s="188"/>
      <c r="F56" s="188"/>
      <c r="G56" s="188"/>
      <c r="H56" s="188"/>
      <c r="I56" s="1"/>
    </row>
    <row r="57" spans="1:9" ht="16.5" x14ac:dyDescent="0.35">
      <c r="A57" s="109" t="s">
        <v>622</v>
      </c>
      <c r="B57" s="11" t="s">
        <v>2</v>
      </c>
      <c r="C57" s="384"/>
      <c r="D57" s="11"/>
      <c r="E57" s="13">
        <v>2018</v>
      </c>
      <c r="F57" s="13">
        <v>2019</v>
      </c>
      <c r="G57" s="13">
        <v>2020</v>
      </c>
      <c r="H57" s="13">
        <v>2021</v>
      </c>
      <c r="I57" s="13">
        <v>2022</v>
      </c>
    </row>
    <row r="58" spans="1:9" x14ac:dyDescent="0.35">
      <c r="A58" s="70" t="s">
        <v>623</v>
      </c>
      <c r="B58" s="386" t="s">
        <v>303</v>
      </c>
      <c r="C58" s="70"/>
      <c r="D58" s="386"/>
      <c r="E58" s="18"/>
      <c r="F58" s="18"/>
      <c r="G58" s="18"/>
      <c r="H58" s="152">
        <v>9650</v>
      </c>
      <c r="I58" s="152">
        <f>'[8]Local suppliers'!K7</f>
        <v>12144</v>
      </c>
    </row>
    <row r="59" spans="1:9" x14ac:dyDescent="0.35">
      <c r="A59" s="405" t="s">
        <v>108</v>
      </c>
      <c r="B59" s="192" t="s">
        <v>303</v>
      </c>
      <c r="C59" s="405"/>
      <c r="D59" s="192"/>
      <c r="E59" s="194"/>
      <c r="F59" s="194"/>
      <c r="G59" s="194"/>
      <c r="H59" s="114">
        <v>3495</v>
      </c>
      <c r="I59" s="115">
        <f>'[8]Local suppliers'!K3</f>
        <v>3727</v>
      </c>
    </row>
    <row r="60" spans="1:9" x14ac:dyDescent="0.35">
      <c r="A60" s="405" t="s">
        <v>110</v>
      </c>
      <c r="B60" s="192" t="s">
        <v>303</v>
      </c>
      <c r="C60" s="405"/>
      <c r="D60" s="192"/>
      <c r="E60" s="194"/>
      <c r="F60" s="194"/>
      <c r="G60" s="194"/>
      <c r="H60" s="114">
        <v>1311</v>
      </c>
      <c r="I60" s="115">
        <f>'[8]Local suppliers'!K4</f>
        <v>1345</v>
      </c>
    </row>
    <row r="61" spans="1:9" x14ac:dyDescent="0.35">
      <c r="A61" s="405" t="s">
        <v>112</v>
      </c>
      <c r="B61" s="192" t="s">
        <v>303</v>
      </c>
      <c r="C61" s="405"/>
      <c r="D61" s="192"/>
      <c r="E61" s="194"/>
      <c r="F61" s="194"/>
      <c r="G61" s="194"/>
      <c r="H61" s="114">
        <v>1690</v>
      </c>
      <c r="I61" s="115">
        <f>'[8]Local suppliers'!K5</f>
        <v>3628</v>
      </c>
    </row>
    <row r="62" spans="1:9" x14ac:dyDescent="0.35">
      <c r="A62" s="405" t="s">
        <v>114</v>
      </c>
      <c r="B62" s="192" t="s">
        <v>303</v>
      </c>
      <c r="C62" s="405"/>
      <c r="D62" s="192"/>
      <c r="E62" s="194"/>
      <c r="F62" s="194"/>
      <c r="G62" s="194"/>
      <c r="H62" s="114">
        <v>3158</v>
      </c>
      <c r="I62" s="115">
        <f>'[8]Local suppliers'!K6</f>
        <v>3444</v>
      </c>
    </row>
    <row r="63" spans="1:9" x14ac:dyDescent="0.35">
      <c r="A63" s="406" t="s">
        <v>624</v>
      </c>
      <c r="B63" s="217" t="s">
        <v>98</v>
      </c>
      <c r="C63" s="406"/>
      <c r="D63" s="217"/>
      <c r="E63" s="18"/>
      <c r="F63" s="18"/>
      <c r="G63" s="18"/>
      <c r="H63" s="407">
        <v>85</v>
      </c>
      <c r="I63" s="408">
        <f>'[8]Local suppliers'!O7</f>
        <v>0.86</v>
      </c>
    </row>
    <row r="64" spans="1:9" x14ac:dyDescent="0.35">
      <c r="A64" s="405" t="s">
        <v>108</v>
      </c>
      <c r="B64" s="192" t="s">
        <v>98</v>
      </c>
      <c r="C64" s="405"/>
      <c r="D64" s="192"/>
      <c r="E64" s="194"/>
      <c r="F64" s="194"/>
      <c r="G64" s="194"/>
      <c r="H64" s="409">
        <v>78</v>
      </c>
      <c r="I64" s="410">
        <f>'[8]Local suppliers'!O3</f>
        <v>0.77</v>
      </c>
    </row>
    <row r="65" spans="1:9" x14ac:dyDescent="0.35">
      <c r="A65" s="405" t="s">
        <v>110</v>
      </c>
      <c r="B65" s="192" t="s">
        <v>98</v>
      </c>
      <c r="C65" s="405"/>
      <c r="D65" s="192"/>
      <c r="E65" s="194"/>
      <c r="F65" s="194"/>
      <c r="G65" s="194"/>
      <c r="H65" s="409">
        <v>71</v>
      </c>
      <c r="I65" s="410">
        <f>'[8]Local suppliers'!O4</f>
        <v>0.7</v>
      </c>
    </row>
    <row r="66" spans="1:9" x14ac:dyDescent="0.35">
      <c r="A66" s="405" t="s">
        <v>112</v>
      </c>
      <c r="B66" s="192" t="s">
        <v>98</v>
      </c>
      <c r="C66" s="405"/>
      <c r="D66" s="192"/>
      <c r="E66" s="194"/>
      <c r="F66" s="194"/>
      <c r="G66" s="194"/>
      <c r="H66" s="409">
        <v>81</v>
      </c>
      <c r="I66" s="410">
        <f>'[8]Local suppliers'!O5</f>
        <v>0.86</v>
      </c>
    </row>
    <row r="67" spans="1:9" x14ac:dyDescent="0.35">
      <c r="A67" s="405" t="s">
        <v>114</v>
      </c>
      <c r="B67" s="192" t="s">
        <v>98</v>
      </c>
      <c r="C67" s="405"/>
      <c r="D67" s="192"/>
      <c r="E67" s="194"/>
      <c r="F67" s="194"/>
      <c r="G67" s="194"/>
      <c r="H67" s="409">
        <v>93</v>
      </c>
      <c r="I67" s="410">
        <f>'[8]Local suppliers'!O6</f>
        <v>0.93</v>
      </c>
    </row>
    <row r="68" spans="1:9" x14ac:dyDescent="0.35">
      <c r="A68" s="406" t="s">
        <v>625</v>
      </c>
      <c r="B68" s="217" t="s">
        <v>98</v>
      </c>
      <c r="C68" s="406"/>
      <c r="D68" s="217"/>
      <c r="E68" s="18"/>
      <c r="F68" s="18"/>
      <c r="G68" s="18"/>
      <c r="H68" s="407">
        <v>75</v>
      </c>
      <c r="I68" s="408">
        <f>'[8]Local suppliers'!P7</f>
        <v>0.69</v>
      </c>
    </row>
    <row r="69" spans="1:9" x14ac:dyDescent="0.35">
      <c r="A69" s="405" t="s">
        <v>108</v>
      </c>
      <c r="B69" s="192" t="s">
        <v>98</v>
      </c>
      <c r="C69" s="405"/>
      <c r="D69" s="192"/>
      <c r="E69" s="194"/>
      <c r="F69" s="194"/>
      <c r="G69" s="194"/>
      <c r="H69" s="411">
        <v>69</v>
      </c>
      <c r="I69" s="412">
        <f>'[8]Local suppliers'!P3</f>
        <v>0.66</v>
      </c>
    </row>
    <row r="70" spans="1:9" x14ac:dyDescent="0.35">
      <c r="A70" s="405" t="s">
        <v>110</v>
      </c>
      <c r="B70" s="192" t="s">
        <v>98</v>
      </c>
      <c r="C70" s="405"/>
      <c r="D70" s="192"/>
      <c r="E70" s="194"/>
      <c r="F70" s="194"/>
      <c r="G70" s="194"/>
      <c r="H70" s="411">
        <v>80</v>
      </c>
      <c r="I70" s="412">
        <f>'[8]Local suppliers'!P4</f>
        <v>0.69</v>
      </c>
    </row>
    <row r="71" spans="1:9" x14ac:dyDescent="0.35">
      <c r="A71" s="405" t="s">
        <v>112</v>
      </c>
      <c r="B71" s="192" t="s">
        <v>98</v>
      </c>
      <c r="C71" s="405"/>
      <c r="D71" s="192"/>
      <c r="E71" s="194"/>
      <c r="F71" s="194"/>
      <c r="G71" s="194"/>
      <c r="H71" s="411">
        <v>75</v>
      </c>
      <c r="I71" s="412">
        <f>'[8]Local suppliers'!P5</f>
        <v>0.65</v>
      </c>
    </row>
    <row r="72" spans="1:9" x14ac:dyDescent="0.35">
      <c r="A72" s="405" t="s">
        <v>114</v>
      </c>
      <c r="B72" s="192" t="s">
        <v>98</v>
      </c>
      <c r="C72" s="405"/>
      <c r="D72" s="192"/>
      <c r="E72" s="194"/>
      <c r="F72" s="194"/>
      <c r="G72" s="194"/>
      <c r="H72" s="411">
        <v>84</v>
      </c>
      <c r="I72" s="412">
        <f>'[8]Local suppliers'!P6</f>
        <v>0.82</v>
      </c>
    </row>
    <row r="73" spans="1:9" x14ac:dyDescent="0.35">
      <c r="A73" s="188"/>
      <c r="B73" s="205"/>
      <c r="C73" s="205"/>
      <c r="D73" s="205"/>
      <c r="E73" s="188"/>
      <c r="F73" s="188"/>
      <c r="G73" s="188"/>
      <c r="H73" s="188"/>
      <c r="I73" s="1"/>
    </row>
    <row r="74" spans="1:9" x14ac:dyDescent="0.35">
      <c r="A74" s="109" t="s">
        <v>626</v>
      </c>
      <c r="B74" s="11" t="s">
        <v>2</v>
      </c>
      <c r="C74" s="384"/>
      <c r="D74" s="11"/>
      <c r="E74" s="13">
        <v>2018</v>
      </c>
      <c r="F74" s="13">
        <v>2019</v>
      </c>
      <c r="G74" s="13">
        <v>2020</v>
      </c>
      <c r="H74" s="13">
        <v>2021</v>
      </c>
      <c r="I74" s="13">
        <v>2022</v>
      </c>
    </row>
    <row r="75" spans="1:9" x14ac:dyDescent="0.35">
      <c r="A75" s="70" t="s">
        <v>489</v>
      </c>
      <c r="B75" s="128"/>
      <c r="C75" s="70"/>
      <c r="D75" s="128"/>
      <c r="E75" s="413"/>
      <c r="F75" s="413"/>
      <c r="G75" s="413"/>
      <c r="H75" s="413"/>
      <c r="I75" s="148"/>
    </row>
    <row r="76" spans="1:9" x14ac:dyDescent="0.35">
      <c r="A76" s="414" t="s">
        <v>627</v>
      </c>
      <c r="B76" s="192" t="s">
        <v>420</v>
      </c>
      <c r="C76" s="414"/>
      <c r="D76" s="192"/>
      <c r="E76" s="195">
        <v>4</v>
      </c>
      <c r="F76" s="195">
        <v>4</v>
      </c>
      <c r="G76" s="195">
        <v>4</v>
      </c>
      <c r="H76" s="195">
        <v>3</v>
      </c>
      <c r="I76" s="196">
        <f>'[8]Local managers'!D3</f>
        <v>3</v>
      </c>
    </row>
    <row r="77" spans="1:9" x14ac:dyDescent="0.35">
      <c r="A77" s="36" t="s">
        <v>628</v>
      </c>
      <c r="B77" s="192" t="s">
        <v>420</v>
      </c>
      <c r="C77" s="415"/>
      <c r="D77" s="192"/>
      <c r="E77" s="195">
        <v>2</v>
      </c>
      <c r="F77" s="195">
        <v>2</v>
      </c>
      <c r="G77" s="195">
        <v>2</v>
      </c>
      <c r="H77" s="195">
        <v>3</v>
      </c>
      <c r="I77" s="196">
        <f>'[8]Local managers'!D4</f>
        <v>3</v>
      </c>
    </row>
    <row r="78" spans="1:9" x14ac:dyDescent="0.35">
      <c r="A78" s="414" t="s">
        <v>629</v>
      </c>
      <c r="B78" s="192" t="s">
        <v>420</v>
      </c>
      <c r="C78" s="414"/>
      <c r="D78" s="192"/>
      <c r="E78" s="195">
        <v>32</v>
      </c>
      <c r="F78" s="195">
        <v>34</v>
      </c>
      <c r="G78" s="195">
        <v>34</v>
      </c>
      <c r="H78" s="195">
        <v>31</v>
      </c>
      <c r="I78" s="196">
        <f>'[8]Local managers'!D5</f>
        <v>35</v>
      </c>
    </row>
    <row r="79" spans="1:9" x14ac:dyDescent="0.35">
      <c r="A79" s="405" t="s">
        <v>630</v>
      </c>
      <c r="B79" s="192" t="s">
        <v>420</v>
      </c>
      <c r="C79" s="405"/>
      <c r="D79" s="192"/>
      <c r="E79" s="195">
        <v>27</v>
      </c>
      <c r="F79" s="195">
        <v>27</v>
      </c>
      <c r="G79" s="195">
        <v>30</v>
      </c>
      <c r="H79" s="195">
        <v>31</v>
      </c>
      <c r="I79" s="196">
        <f>'[8]Local managers'!D6</f>
        <v>32</v>
      </c>
    </row>
    <row r="80" spans="1:9" x14ac:dyDescent="0.35">
      <c r="A80" s="70" t="s">
        <v>170</v>
      </c>
      <c r="B80" s="128"/>
      <c r="C80" s="70"/>
      <c r="D80" s="128"/>
      <c r="E80" s="395"/>
      <c r="F80" s="413"/>
      <c r="G80" s="413"/>
      <c r="H80" s="413"/>
      <c r="I80" s="148"/>
    </row>
    <row r="81" spans="1:9" x14ac:dyDescent="0.35">
      <c r="A81" s="414" t="s">
        <v>627</v>
      </c>
      <c r="B81" s="192" t="s">
        <v>420</v>
      </c>
      <c r="C81" s="414"/>
      <c r="D81" s="192"/>
      <c r="E81" s="195">
        <v>1</v>
      </c>
      <c r="F81" s="195">
        <v>1</v>
      </c>
      <c r="G81" s="195">
        <v>1</v>
      </c>
      <c r="H81" s="195">
        <v>1</v>
      </c>
      <c r="I81" s="196">
        <f>'[8]Local managers'!D8</f>
        <v>1</v>
      </c>
    </row>
    <row r="82" spans="1:9" x14ac:dyDescent="0.35">
      <c r="A82" s="36" t="s">
        <v>628</v>
      </c>
      <c r="B82" s="192" t="s">
        <v>420</v>
      </c>
      <c r="C82" s="415"/>
      <c r="D82" s="192"/>
      <c r="E82" s="195">
        <v>1</v>
      </c>
      <c r="F82" s="195">
        <v>1</v>
      </c>
      <c r="G82" s="195">
        <v>1</v>
      </c>
      <c r="H82" s="195">
        <v>1</v>
      </c>
      <c r="I82" s="196">
        <f>'[8]Local managers'!D9</f>
        <v>1</v>
      </c>
    </row>
    <row r="83" spans="1:9" x14ac:dyDescent="0.35">
      <c r="A83" s="414" t="s">
        <v>629</v>
      </c>
      <c r="B83" s="192" t="s">
        <v>420</v>
      </c>
      <c r="C83" s="414"/>
      <c r="D83" s="192"/>
      <c r="E83" s="195">
        <v>10</v>
      </c>
      <c r="F83" s="195">
        <v>10</v>
      </c>
      <c r="G83" s="195">
        <v>10</v>
      </c>
      <c r="H83" s="195">
        <v>6</v>
      </c>
      <c r="I83" s="196">
        <f>'[8]Local managers'!D10</f>
        <v>9</v>
      </c>
    </row>
    <row r="84" spans="1:9" x14ac:dyDescent="0.35">
      <c r="A84" s="405" t="s">
        <v>630</v>
      </c>
      <c r="B84" s="192" t="s">
        <v>420</v>
      </c>
      <c r="C84" s="405"/>
      <c r="D84" s="192"/>
      <c r="E84" s="195">
        <v>9</v>
      </c>
      <c r="F84" s="195">
        <v>8</v>
      </c>
      <c r="G84" s="195">
        <v>8</v>
      </c>
      <c r="H84" s="195">
        <v>6</v>
      </c>
      <c r="I84" s="196">
        <f>'[8]Local managers'!D11</f>
        <v>8</v>
      </c>
    </row>
    <row r="85" spans="1:9" x14ac:dyDescent="0.35">
      <c r="A85" s="188"/>
      <c r="B85" s="205"/>
      <c r="C85" s="205"/>
      <c r="D85" s="205"/>
      <c r="E85" s="188"/>
      <c r="F85" s="188"/>
      <c r="G85" s="188"/>
      <c r="H85" s="188"/>
      <c r="I85" s="1"/>
    </row>
    <row r="86" spans="1:9" x14ac:dyDescent="0.35">
      <c r="A86" s="416" t="s">
        <v>631</v>
      </c>
      <c r="B86" s="417" t="s">
        <v>2</v>
      </c>
      <c r="C86" s="418"/>
      <c r="D86" s="417"/>
      <c r="E86" s="419">
        <v>2018</v>
      </c>
      <c r="F86" s="419">
        <v>2019</v>
      </c>
      <c r="G86" s="420">
        <v>2020</v>
      </c>
      <c r="H86" s="420">
        <v>2021</v>
      </c>
      <c r="I86" s="421">
        <v>2022</v>
      </c>
    </row>
    <row r="87" spans="1:9" ht="16.5" x14ac:dyDescent="0.35">
      <c r="A87" s="422" t="s">
        <v>632</v>
      </c>
      <c r="B87" s="423" t="s">
        <v>98</v>
      </c>
      <c r="C87" s="424"/>
      <c r="D87" s="423"/>
      <c r="E87" s="425">
        <v>89</v>
      </c>
      <c r="F87" s="425">
        <v>89</v>
      </c>
      <c r="G87" s="426" t="s">
        <v>445</v>
      </c>
      <c r="H87" s="425">
        <v>94</v>
      </c>
      <c r="I87" s="426" t="s">
        <v>445</v>
      </c>
    </row>
    <row r="88" spans="1:9" x14ac:dyDescent="0.35">
      <c r="A88" s="427" t="s">
        <v>633</v>
      </c>
      <c r="B88" s="428" t="s">
        <v>98</v>
      </c>
      <c r="C88" s="429"/>
      <c r="D88" s="428"/>
      <c r="E88" s="430">
        <v>92.4</v>
      </c>
      <c r="F88" s="430">
        <v>90</v>
      </c>
      <c r="G88" s="431" t="s">
        <v>445</v>
      </c>
      <c r="H88" s="430">
        <v>93</v>
      </c>
      <c r="I88" s="431" t="s">
        <v>445</v>
      </c>
    </row>
    <row r="89" spans="1:9" x14ac:dyDescent="0.35">
      <c r="A89" s="427" t="s">
        <v>490</v>
      </c>
      <c r="B89" s="428" t="s">
        <v>98</v>
      </c>
      <c r="C89" s="429"/>
      <c r="D89" s="428"/>
      <c r="E89" s="430">
        <v>86.5</v>
      </c>
      <c r="F89" s="430">
        <v>87</v>
      </c>
      <c r="G89" s="431" t="s">
        <v>445</v>
      </c>
      <c r="H89" s="430">
        <v>91</v>
      </c>
      <c r="I89" s="431" t="s">
        <v>445</v>
      </c>
    </row>
    <row r="90" spans="1:9" x14ac:dyDescent="0.35">
      <c r="A90" s="427" t="s">
        <v>634</v>
      </c>
      <c r="B90" s="428" t="s">
        <v>98</v>
      </c>
      <c r="C90" s="429"/>
      <c r="D90" s="428"/>
      <c r="E90" s="430">
        <v>90.5</v>
      </c>
      <c r="F90" s="430">
        <v>86</v>
      </c>
      <c r="G90" s="431" t="s">
        <v>445</v>
      </c>
      <c r="H90" s="430">
        <v>88</v>
      </c>
      <c r="I90" s="431" t="s">
        <v>445</v>
      </c>
    </row>
    <row r="91" spans="1:9" x14ac:dyDescent="0.35">
      <c r="A91" s="427" t="s">
        <v>635</v>
      </c>
      <c r="B91" s="428" t="s">
        <v>98</v>
      </c>
      <c r="C91" s="429"/>
      <c r="D91" s="428"/>
      <c r="E91" s="430">
        <v>78</v>
      </c>
      <c r="F91" s="430">
        <v>77</v>
      </c>
      <c r="G91" s="431" t="s">
        <v>445</v>
      </c>
      <c r="H91" s="430">
        <v>77</v>
      </c>
      <c r="I91" s="431" t="s">
        <v>445</v>
      </c>
    </row>
    <row r="92" spans="1:9" x14ac:dyDescent="0.35">
      <c r="A92" s="427" t="s">
        <v>636</v>
      </c>
      <c r="B92" s="428" t="s">
        <v>98</v>
      </c>
      <c r="C92" s="429"/>
      <c r="D92" s="428"/>
      <c r="E92" s="430">
        <v>82</v>
      </c>
      <c r="F92" s="430">
        <v>86</v>
      </c>
      <c r="G92" s="431" t="s">
        <v>445</v>
      </c>
      <c r="H92" s="430">
        <v>92</v>
      </c>
      <c r="I92" s="431" t="s">
        <v>445</v>
      </c>
    </row>
    <row r="93" spans="1:9" x14ac:dyDescent="0.35">
      <c r="A93" s="427" t="s">
        <v>637</v>
      </c>
      <c r="B93" s="428" t="s">
        <v>98</v>
      </c>
      <c r="C93" s="429"/>
      <c r="D93" s="428"/>
      <c r="E93" s="430">
        <v>70.5</v>
      </c>
      <c r="F93" s="430">
        <v>63</v>
      </c>
      <c r="G93" s="431" t="s">
        <v>445</v>
      </c>
      <c r="H93" s="430">
        <v>67</v>
      </c>
      <c r="I93" s="431" t="s">
        <v>445</v>
      </c>
    </row>
    <row r="94" spans="1:9" x14ac:dyDescent="0.35">
      <c r="A94" s="427" t="s">
        <v>638</v>
      </c>
      <c r="B94" s="428" t="s">
        <v>98</v>
      </c>
      <c r="C94" s="429"/>
      <c r="D94" s="428"/>
      <c r="E94" s="430">
        <v>81</v>
      </c>
      <c r="F94" s="430">
        <v>94</v>
      </c>
      <c r="G94" s="431" t="s">
        <v>445</v>
      </c>
      <c r="H94" s="430">
        <v>93</v>
      </c>
      <c r="I94" s="431" t="s">
        <v>445</v>
      </c>
    </row>
    <row r="95" spans="1:9" x14ac:dyDescent="0.35">
      <c r="A95" s="427" t="s">
        <v>639</v>
      </c>
      <c r="B95" s="428" t="s">
        <v>98</v>
      </c>
      <c r="C95" s="429"/>
      <c r="D95" s="428"/>
      <c r="E95" s="430">
        <v>67</v>
      </c>
      <c r="F95" s="430">
        <v>82</v>
      </c>
      <c r="G95" s="431" t="s">
        <v>445</v>
      </c>
      <c r="H95" s="430">
        <v>73</v>
      </c>
      <c r="I95" s="431" t="s">
        <v>445</v>
      </c>
    </row>
    <row r="96" spans="1:9" x14ac:dyDescent="0.35">
      <c r="A96" s="427" t="s">
        <v>640</v>
      </c>
      <c r="B96" s="428" t="s">
        <v>98</v>
      </c>
      <c r="C96" s="429"/>
      <c r="D96" s="428"/>
      <c r="E96" s="430">
        <v>89</v>
      </c>
      <c r="F96" s="430">
        <v>94</v>
      </c>
      <c r="G96" s="431" t="s">
        <v>445</v>
      </c>
      <c r="H96" s="430">
        <v>91</v>
      </c>
      <c r="I96" s="431" t="s">
        <v>445</v>
      </c>
    </row>
    <row r="97" spans="1:9" x14ac:dyDescent="0.35">
      <c r="A97" s="427" t="s">
        <v>641</v>
      </c>
      <c r="B97" s="428" t="s">
        <v>98</v>
      </c>
      <c r="C97" s="429"/>
      <c r="D97" s="428"/>
      <c r="E97" s="430">
        <v>76</v>
      </c>
      <c r="F97" s="430">
        <v>78</v>
      </c>
      <c r="G97" s="431" t="s">
        <v>445</v>
      </c>
      <c r="H97" s="430">
        <v>90</v>
      </c>
      <c r="I97" s="431" t="s">
        <v>445</v>
      </c>
    </row>
    <row r="98" spans="1:9" x14ac:dyDescent="0.35">
      <c r="A98" s="188"/>
      <c r="B98" s="205"/>
      <c r="C98" s="205"/>
      <c r="D98" s="205"/>
      <c r="E98" s="188"/>
      <c r="F98" s="188"/>
      <c r="G98" s="188"/>
      <c r="H98" s="188"/>
      <c r="I98" s="1"/>
    </row>
    <row r="99" spans="1:9" x14ac:dyDescent="0.35">
      <c r="A99" s="3" t="s">
        <v>188</v>
      </c>
      <c r="B99" s="207"/>
      <c r="C99" s="432"/>
      <c r="D99" s="207"/>
      <c r="E99" s="5"/>
      <c r="F99" s="5"/>
      <c r="G99" s="5"/>
      <c r="H99" s="5"/>
      <c r="I99" s="5"/>
    </row>
    <row r="100" spans="1:9" ht="16.149999999999999" customHeight="1" x14ac:dyDescent="0.35">
      <c r="A100" s="572" t="s">
        <v>642</v>
      </c>
      <c r="B100" s="572"/>
      <c r="C100" s="572"/>
      <c r="D100" s="572"/>
      <c r="E100" s="572"/>
      <c r="F100" s="572"/>
      <c r="G100" s="572"/>
      <c r="H100" s="572"/>
      <c r="I100" s="2"/>
    </row>
    <row r="101" spans="1:9" ht="30.65" customHeight="1" x14ac:dyDescent="0.35">
      <c r="A101" s="573" t="s">
        <v>643</v>
      </c>
      <c r="B101" s="573"/>
      <c r="C101" s="573"/>
      <c r="D101" s="573"/>
      <c r="E101" s="573"/>
      <c r="F101" s="573"/>
      <c r="G101" s="573"/>
      <c r="H101" s="573"/>
      <c r="I101" s="2"/>
    </row>
    <row r="102" spans="1:9" ht="32.5" customHeight="1" x14ac:dyDescent="0.35">
      <c r="A102" s="573" t="s">
        <v>644</v>
      </c>
      <c r="B102" s="573"/>
      <c r="C102" s="573"/>
      <c r="D102" s="573"/>
      <c r="E102" s="573"/>
      <c r="F102" s="573"/>
      <c r="G102" s="573"/>
      <c r="H102" s="573"/>
      <c r="I102" s="2"/>
    </row>
    <row r="103" spans="1:9" x14ac:dyDescent="0.35">
      <c r="A103" s="573" t="s">
        <v>645</v>
      </c>
      <c r="B103" s="573"/>
      <c r="C103" s="573"/>
      <c r="D103" s="573"/>
      <c r="E103" s="573"/>
      <c r="F103" s="573"/>
      <c r="G103" s="573"/>
      <c r="H103" s="573"/>
      <c r="I103" s="1"/>
    </row>
    <row r="104" spans="1:9" x14ac:dyDescent="0.35">
      <c r="A104" s="259"/>
      <c r="B104" s="259"/>
      <c r="C104" s="259"/>
      <c r="D104" s="259"/>
      <c r="E104" s="259"/>
      <c r="F104" s="259"/>
      <c r="G104" s="259"/>
      <c r="H104" s="259"/>
    </row>
    <row r="105" spans="1:9" x14ac:dyDescent="0.35">
      <c r="A105" s="90" t="s">
        <v>195</v>
      </c>
      <c r="B105" s="207"/>
      <c r="C105" s="432"/>
      <c r="D105" s="207"/>
      <c r="E105" s="5"/>
      <c r="F105" s="5"/>
      <c r="G105" s="5"/>
      <c r="H105" s="5"/>
      <c r="I105" s="5"/>
    </row>
    <row r="106" spans="1:9" ht="27.65" customHeight="1" x14ac:dyDescent="0.35">
      <c r="A106" s="576" t="s">
        <v>646</v>
      </c>
      <c r="B106" s="572"/>
      <c r="C106" s="572"/>
      <c r="D106" s="572"/>
      <c r="E106" s="572"/>
      <c r="F106" s="572"/>
      <c r="G106" s="572"/>
      <c r="H106" s="572"/>
      <c r="I106" s="211"/>
    </row>
    <row r="107" spans="1:9" ht="19.899999999999999" customHeight="1" x14ac:dyDescent="0.35">
      <c r="A107" s="576" t="s">
        <v>647</v>
      </c>
      <c r="B107" s="572"/>
      <c r="C107" s="572"/>
      <c r="D107" s="572"/>
      <c r="E107" s="572"/>
      <c r="F107" s="572"/>
      <c r="G107" s="572"/>
      <c r="H107" s="572"/>
      <c r="I107" s="211"/>
    </row>
    <row r="108" spans="1:9" ht="31.15" customHeight="1" x14ac:dyDescent="0.35">
      <c r="A108" s="576" t="s">
        <v>648</v>
      </c>
      <c r="B108" s="572"/>
      <c r="C108" s="572"/>
      <c r="D108" s="572"/>
      <c r="E108" s="572"/>
      <c r="F108" s="572"/>
      <c r="G108" s="572"/>
      <c r="H108" s="572"/>
      <c r="I108" s="211"/>
    </row>
    <row r="109" spans="1:9" ht="31.15" customHeight="1" x14ac:dyDescent="0.35">
      <c r="A109" s="576" t="s">
        <v>649</v>
      </c>
      <c r="B109" s="572"/>
      <c r="C109" s="572"/>
      <c r="D109" s="572"/>
      <c r="E109" s="572"/>
      <c r="F109" s="572"/>
      <c r="G109" s="572"/>
      <c r="H109" s="572"/>
      <c r="I109" s="101"/>
    </row>
    <row r="110" spans="1:9" ht="31.9" customHeight="1" x14ac:dyDescent="0.35">
      <c r="A110" s="576" t="s">
        <v>650</v>
      </c>
      <c r="B110" s="572"/>
      <c r="C110" s="572"/>
      <c r="D110" s="572"/>
      <c r="E110" s="572"/>
      <c r="F110" s="572"/>
      <c r="G110" s="572"/>
      <c r="H110" s="572"/>
      <c r="I110" s="433"/>
    </row>
    <row r="111" spans="1:9" s="1" customFormat="1" ht="33.65" customHeight="1" x14ac:dyDescent="0.35">
      <c r="A111" s="576" t="s">
        <v>651</v>
      </c>
      <c r="B111" s="572"/>
      <c r="C111" s="572"/>
      <c r="D111" s="572"/>
      <c r="E111" s="572"/>
      <c r="F111" s="572"/>
      <c r="G111" s="572"/>
      <c r="H111" s="572"/>
      <c r="I111" s="211"/>
    </row>
    <row r="112" spans="1:9" s="1" customFormat="1" ht="45.65" customHeight="1" x14ac:dyDescent="0.35">
      <c r="A112" s="576" t="s">
        <v>652</v>
      </c>
      <c r="B112" s="572"/>
      <c r="C112" s="572"/>
      <c r="D112" s="572"/>
      <c r="E112" s="572"/>
      <c r="F112" s="572"/>
      <c r="G112" s="572"/>
      <c r="H112" s="572"/>
    </row>
    <row r="113" spans="1:8" s="1" customFormat="1" x14ac:dyDescent="0.35">
      <c r="A113" s="434"/>
      <c r="B113" s="205"/>
      <c r="C113" s="205"/>
      <c r="D113" s="205"/>
      <c r="E113" s="188"/>
      <c r="F113" s="188"/>
      <c r="G113" s="188"/>
      <c r="H113" s="188"/>
    </row>
    <row r="114" spans="1:8" s="1" customFormat="1" x14ac:dyDescent="0.35">
      <c r="A114" s="434"/>
      <c r="B114" s="205"/>
      <c r="C114" s="205"/>
      <c r="D114" s="205"/>
      <c r="E114" s="188"/>
      <c r="F114" s="188"/>
      <c r="G114" s="188"/>
      <c r="H114" s="188"/>
    </row>
    <row r="115" spans="1:8" s="1" customFormat="1" x14ac:dyDescent="0.35">
      <c r="A115" s="434"/>
      <c r="B115" s="205"/>
      <c r="C115" s="205"/>
      <c r="D115" s="205"/>
      <c r="E115" s="188"/>
      <c r="F115" s="188"/>
      <c r="G115" s="188"/>
      <c r="H115" s="188"/>
    </row>
    <row r="116" spans="1:8" s="1" customFormat="1" x14ac:dyDescent="0.35">
      <c r="A116" s="434"/>
      <c r="B116" s="205"/>
      <c r="C116" s="205"/>
      <c r="D116" s="205"/>
      <c r="E116" s="188"/>
      <c r="F116" s="188"/>
      <c r="G116" s="188"/>
      <c r="H116" s="188"/>
    </row>
    <row r="117" spans="1:8" s="1" customFormat="1" x14ac:dyDescent="0.35">
      <c r="A117" s="434"/>
      <c r="B117" s="205"/>
      <c r="C117" s="205"/>
      <c r="D117" s="205"/>
      <c r="E117" s="188"/>
      <c r="F117" s="188"/>
      <c r="G117" s="188"/>
      <c r="H117" s="188"/>
    </row>
    <row r="118" spans="1:8" s="1" customFormat="1" x14ac:dyDescent="0.35">
      <c r="A118" s="434"/>
      <c r="B118" s="205"/>
      <c r="C118" s="205"/>
      <c r="D118" s="205"/>
      <c r="E118" s="188"/>
      <c r="F118" s="188"/>
      <c r="G118" s="188"/>
      <c r="H118" s="188"/>
    </row>
    <row r="119" spans="1:8" s="1" customFormat="1" x14ac:dyDescent="0.35">
      <c r="A119" s="435"/>
      <c r="B119" s="205"/>
      <c r="C119" s="205"/>
      <c r="D119" s="205"/>
    </row>
    <row r="120" spans="1:8" s="1" customFormat="1" x14ac:dyDescent="0.35">
      <c r="A120" s="435"/>
      <c r="B120" s="205"/>
      <c r="C120" s="205"/>
      <c r="D120" s="205"/>
    </row>
    <row r="121" spans="1:8" s="1" customFormat="1" x14ac:dyDescent="0.35">
      <c r="A121" s="435"/>
      <c r="B121" s="205"/>
      <c r="C121" s="205"/>
      <c r="D121" s="205"/>
    </row>
    <row r="122" spans="1:8" s="1" customFormat="1" x14ac:dyDescent="0.35">
      <c r="A122" s="435"/>
      <c r="B122" s="205"/>
      <c r="C122" s="205"/>
      <c r="D122" s="205"/>
    </row>
    <row r="123" spans="1:8" s="1" customFormat="1" x14ac:dyDescent="0.35">
      <c r="A123" s="435"/>
      <c r="B123" s="205"/>
      <c r="C123" s="205"/>
      <c r="D123" s="205"/>
    </row>
    <row r="124" spans="1:8" s="1" customFormat="1" x14ac:dyDescent="0.35">
      <c r="A124" s="435"/>
      <c r="B124" s="205"/>
      <c r="C124" s="205"/>
      <c r="D124" s="205"/>
    </row>
    <row r="125" spans="1:8" s="1" customFormat="1" x14ac:dyDescent="0.35">
      <c r="A125" s="435"/>
      <c r="B125" s="205"/>
      <c r="C125" s="205"/>
      <c r="D125" s="205"/>
    </row>
    <row r="126" spans="1:8" s="1" customFormat="1" x14ac:dyDescent="0.35">
      <c r="A126" s="435"/>
      <c r="B126" s="205"/>
      <c r="C126" s="205"/>
      <c r="D126" s="205"/>
    </row>
    <row r="127" spans="1:8" s="1" customFormat="1" x14ac:dyDescent="0.35">
      <c r="A127" s="435"/>
      <c r="B127" s="205"/>
      <c r="C127" s="205"/>
      <c r="D127" s="205"/>
    </row>
    <row r="128" spans="1:8" s="1" customFormat="1" x14ac:dyDescent="0.35">
      <c r="A128" s="435"/>
      <c r="B128" s="205"/>
      <c r="C128" s="205"/>
      <c r="D128" s="205"/>
    </row>
    <row r="129" spans="1:4" s="1" customFormat="1" x14ac:dyDescent="0.35">
      <c r="A129" s="435"/>
      <c r="B129" s="205"/>
      <c r="C129" s="205"/>
      <c r="D129" s="205"/>
    </row>
    <row r="130" spans="1:4" s="1" customFormat="1" x14ac:dyDescent="0.35">
      <c r="A130" s="435"/>
      <c r="B130" s="205"/>
      <c r="C130" s="205"/>
      <c r="D130" s="205"/>
    </row>
    <row r="131" spans="1:4" s="1" customFormat="1" x14ac:dyDescent="0.35">
      <c r="A131" s="435"/>
      <c r="B131" s="205"/>
      <c r="C131" s="205"/>
      <c r="D131" s="205"/>
    </row>
    <row r="132" spans="1:4" s="1" customFormat="1" x14ac:dyDescent="0.35">
      <c r="A132" s="435"/>
      <c r="B132" s="205"/>
      <c r="C132" s="205"/>
      <c r="D132" s="205"/>
    </row>
    <row r="133" spans="1:4" s="1" customFormat="1" x14ac:dyDescent="0.35">
      <c r="A133" s="435"/>
      <c r="B133" s="205"/>
      <c r="C133" s="205"/>
      <c r="D133" s="205"/>
    </row>
    <row r="134" spans="1:4" s="1" customFormat="1" x14ac:dyDescent="0.35">
      <c r="A134" s="435"/>
      <c r="B134" s="205"/>
      <c r="C134" s="205"/>
      <c r="D134" s="205"/>
    </row>
    <row r="135" spans="1:4" s="1" customFormat="1" x14ac:dyDescent="0.35">
      <c r="A135" s="435"/>
      <c r="B135" s="205"/>
      <c r="C135" s="205"/>
      <c r="D135" s="205"/>
    </row>
    <row r="136" spans="1:4" s="1" customFormat="1" x14ac:dyDescent="0.35">
      <c r="A136" s="435"/>
      <c r="B136" s="205"/>
      <c r="C136" s="205"/>
      <c r="D136" s="205"/>
    </row>
    <row r="137" spans="1:4" s="1" customFormat="1" x14ac:dyDescent="0.35">
      <c r="A137" s="435"/>
      <c r="B137" s="205"/>
      <c r="C137" s="205"/>
      <c r="D137" s="205"/>
    </row>
    <row r="138" spans="1:4" s="1" customFormat="1" x14ac:dyDescent="0.35">
      <c r="A138" s="435"/>
      <c r="B138" s="205"/>
      <c r="C138" s="205"/>
      <c r="D138" s="205"/>
    </row>
    <row r="139" spans="1:4" s="1" customFormat="1" x14ac:dyDescent="0.35">
      <c r="A139" s="435"/>
      <c r="B139" s="205"/>
      <c r="C139" s="205"/>
      <c r="D139" s="205"/>
    </row>
    <row r="140" spans="1:4" s="1" customFormat="1" x14ac:dyDescent="0.35">
      <c r="A140" s="435"/>
      <c r="B140" s="205"/>
      <c r="C140" s="205"/>
      <c r="D140" s="205"/>
    </row>
    <row r="141" spans="1:4" s="1" customFormat="1" x14ac:dyDescent="0.35">
      <c r="A141" s="435"/>
      <c r="B141" s="205"/>
      <c r="C141" s="205"/>
      <c r="D141" s="205"/>
    </row>
    <row r="142" spans="1:4" s="1" customFormat="1" x14ac:dyDescent="0.35">
      <c r="A142" s="435"/>
      <c r="B142" s="205"/>
      <c r="C142" s="205"/>
      <c r="D142" s="205"/>
    </row>
    <row r="143" spans="1:4" s="1" customFormat="1" x14ac:dyDescent="0.35">
      <c r="A143" s="435"/>
      <c r="B143" s="205"/>
      <c r="C143" s="205"/>
      <c r="D143" s="205"/>
    </row>
    <row r="144" spans="1:4" s="1" customFormat="1" x14ac:dyDescent="0.35">
      <c r="A144" s="435"/>
      <c r="B144" s="205"/>
      <c r="C144" s="205"/>
      <c r="D144" s="205"/>
    </row>
    <row r="145" spans="1:4" s="1" customFormat="1" x14ac:dyDescent="0.35">
      <c r="A145" s="435"/>
      <c r="B145" s="205"/>
      <c r="C145" s="205"/>
      <c r="D145" s="205"/>
    </row>
    <row r="146" spans="1:4" s="1" customFormat="1" x14ac:dyDescent="0.35">
      <c r="A146" s="435"/>
      <c r="B146" s="205"/>
      <c r="C146" s="205"/>
      <c r="D146" s="205"/>
    </row>
    <row r="147" spans="1:4" s="1" customFormat="1" x14ac:dyDescent="0.35">
      <c r="A147" s="435"/>
      <c r="B147" s="205"/>
      <c r="C147" s="205"/>
      <c r="D147" s="205"/>
    </row>
    <row r="148" spans="1:4" s="1" customFormat="1" x14ac:dyDescent="0.35">
      <c r="A148" s="435"/>
      <c r="B148" s="205"/>
      <c r="C148" s="205"/>
      <c r="D148" s="205"/>
    </row>
    <row r="149" spans="1:4" s="1" customFormat="1" x14ac:dyDescent="0.35">
      <c r="A149" s="435"/>
      <c r="B149" s="205"/>
      <c r="C149" s="205"/>
      <c r="D149" s="205"/>
    </row>
    <row r="150" spans="1:4" s="1" customFormat="1" x14ac:dyDescent="0.35">
      <c r="A150" s="435"/>
      <c r="B150" s="205"/>
      <c r="C150" s="205"/>
      <c r="D150" s="205"/>
    </row>
    <row r="151" spans="1:4" s="1" customFormat="1" x14ac:dyDescent="0.35">
      <c r="A151" s="435"/>
      <c r="B151" s="205"/>
      <c r="C151" s="205"/>
      <c r="D151" s="205"/>
    </row>
    <row r="152" spans="1:4" s="1" customFormat="1" x14ac:dyDescent="0.35">
      <c r="A152" s="435"/>
      <c r="B152" s="205"/>
      <c r="C152" s="205"/>
      <c r="D152" s="205"/>
    </row>
    <row r="153" spans="1:4" s="1" customFormat="1" x14ac:dyDescent="0.35">
      <c r="A153" s="435"/>
      <c r="B153" s="205"/>
      <c r="C153" s="205"/>
      <c r="D153" s="205"/>
    </row>
    <row r="154" spans="1:4" s="1" customFormat="1" x14ac:dyDescent="0.35">
      <c r="A154" s="435"/>
      <c r="B154" s="205"/>
      <c r="C154" s="205"/>
      <c r="D154" s="205"/>
    </row>
    <row r="155" spans="1:4" s="1" customFormat="1" x14ac:dyDescent="0.35">
      <c r="A155" s="435"/>
      <c r="B155" s="205"/>
      <c r="C155" s="205"/>
      <c r="D155" s="205"/>
    </row>
    <row r="156" spans="1:4" s="1" customFormat="1" x14ac:dyDescent="0.35">
      <c r="A156" s="435"/>
      <c r="B156" s="205"/>
      <c r="C156" s="205"/>
      <c r="D156" s="205"/>
    </row>
    <row r="157" spans="1:4" s="1" customFormat="1" x14ac:dyDescent="0.35">
      <c r="A157" s="435"/>
      <c r="B157" s="205"/>
      <c r="C157" s="205"/>
      <c r="D157" s="205"/>
    </row>
    <row r="158" spans="1:4" s="1" customFormat="1" x14ac:dyDescent="0.35">
      <c r="A158" s="435"/>
      <c r="B158" s="205"/>
      <c r="C158" s="205"/>
      <c r="D158" s="205"/>
    </row>
    <row r="159" spans="1:4" s="1" customFormat="1" x14ac:dyDescent="0.35">
      <c r="A159" s="435"/>
      <c r="B159" s="205"/>
      <c r="C159" s="205"/>
      <c r="D159" s="205"/>
    </row>
    <row r="160" spans="1:4" s="1" customFormat="1" x14ac:dyDescent="0.35">
      <c r="A160" s="435"/>
      <c r="B160" s="205"/>
      <c r="C160" s="205"/>
      <c r="D160" s="205"/>
    </row>
    <row r="161" spans="1:4" s="1" customFormat="1" x14ac:dyDescent="0.35">
      <c r="A161" s="435"/>
      <c r="B161" s="205"/>
      <c r="C161" s="205"/>
      <c r="D161" s="205"/>
    </row>
    <row r="162" spans="1:4" s="1" customFormat="1" x14ac:dyDescent="0.35">
      <c r="A162" s="435"/>
      <c r="B162" s="205"/>
      <c r="C162" s="205"/>
      <c r="D162" s="205"/>
    </row>
    <row r="163" spans="1:4" s="1" customFormat="1" x14ac:dyDescent="0.35">
      <c r="A163" s="435"/>
      <c r="B163" s="205"/>
      <c r="C163" s="205"/>
      <c r="D163" s="205"/>
    </row>
    <row r="164" spans="1:4" s="1" customFormat="1" x14ac:dyDescent="0.35">
      <c r="A164" s="435"/>
      <c r="B164" s="205"/>
      <c r="C164" s="205"/>
      <c r="D164" s="205"/>
    </row>
    <row r="165" spans="1:4" s="1" customFormat="1" x14ac:dyDescent="0.35">
      <c r="A165" s="435"/>
      <c r="B165" s="205"/>
      <c r="C165" s="205"/>
      <c r="D165" s="205"/>
    </row>
    <row r="166" spans="1:4" s="1" customFormat="1" x14ac:dyDescent="0.35">
      <c r="A166" s="435"/>
      <c r="B166" s="205"/>
      <c r="C166" s="205"/>
      <c r="D166" s="205"/>
    </row>
    <row r="167" spans="1:4" s="1" customFormat="1" x14ac:dyDescent="0.35">
      <c r="A167" s="435"/>
      <c r="B167" s="205"/>
      <c r="C167" s="205"/>
      <c r="D167" s="205"/>
    </row>
    <row r="168" spans="1:4" s="1" customFormat="1" x14ac:dyDescent="0.35">
      <c r="A168" s="435"/>
      <c r="B168" s="205"/>
      <c r="C168" s="205"/>
      <c r="D168" s="205"/>
    </row>
    <row r="169" spans="1:4" s="1" customFormat="1" x14ac:dyDescent="0.35">
      <c r="A169" s="435"/>
      <c r="B169" s="205"/>
      <c r="C169" s="205"/>
      <c r="D169" s="205"/>
    </row>
    <row r="170" spans="1:4" s="1" customFormat="1" x14ac:dyDescent="0.35">
      <c r="A170" s="435"/>
      <c r="B170" s="205"/>
      <c r="C170" s="205"/>
      <c r="D170" s="205"/>
    </row>
    <row r="171" spans="1:4" s="1" customFormat="1" x14ac:dyDescent="0.35">
      <c r="A171" s="435"/>
      <c r="B171" s="205"/>
      <c r="C171" s="205"/>
      <c r="D171" s="205"/>
    </row>
    <row r="172" spans="1:4" s="1" customFormat="1" x14ac:dyDescent="0.35">
      <c r="A172" s="435"/>
      <c r="B172" s="205"/>
      <c r="C172" s="205"/>
      <c r="D172" s="205"/>
    </row>
    <row r="173" spans="1:4" s="1" customFormat="1" x14ac:dyDescent="0.35">
      <c r="A173" s="435"/>
      <c r="B173" s="205"/>
      <c r="C173" s="205"/>
      <c r="D173" s="205"/>
    </row>
    <row r="174" spans="1:4" s="1" customFormat="1" x14ac:dyDescent="0.35">
      <c r="A174" s="435"/>
      <c r="B174" s="205"/>
      <c r="C174" s="205"/>
      <c r="D174" s="205"/>
    </row>
    <row r="175" spans="1:4" s="1" customFormat="1" x14ac:dyDescent="0.35">
      <c r="A175" s="435"/>
      <c r="B175" s="205"/>
      <c r="C175" s="205"/>
      <c r="D175" s="205"/>
    </row>
    <row r="176" spans="1:4" s="1" customFormat="1" x14ac:dyDescent="0.35">
      <c r="A176" s="435"/>
      <c r="B176" s="205"/>
      <c r="C176" s="205"/>
      <c r="D176" s="205"/>
    </row>
    <row r="177" spans="1:9" s="1" customFormat="1" x14ac:dyDescent="0.35">
      <c r="A177" s="435"/>
      <c r="B177" s="205"/>
      <c r="C177" s="205"/>
      <c r="D177" s="205"/>
    </row>
    <row r="178" spans="1:9" s="1" customFormat="1" x14ac:dyDescent="0.35">
      <c r="A178" s="435"/>
      <c r="B178" s="205"/>
      <c r="C178" s="205"/>
      <c r="D178" s="205"/>
      <c r="I178" s="102"/>
    </row>
    <row r="179" spans="1:9" s="1" customFormat="1" x14ac:dyDescent="0.35">
      <c r="A179" s="435"/>
      <c r="B179" s="205"/>
      <c r="C179" s="205"/>
      <c r="D179" s="205"/>
      <c r="I179" s="102"/>
    </row>
    <row r="180" spans="1:9" x14ac:dyDescent="0.35">
      <c r="A180" s="435"/>
      <c r="B180" s="205"/>
      <c r="C180" s="205"/>
      <c r="D180" s="205"/>
      <c r="E180" s="1"/>
      <c r="F180" s="1"/>
      <c r="G180" s="1"/>
      <c r="H180" s="1"/>
    </row>
    <row r="181" spans="1:9" s="1" customFormat="1" x14ac:dyDescent="0.35">
      <c r="B181" s="205"/>
      <c r="C181" s="205"/>
      <c r="D181" s="205"/>
      <c r="I181" s="102"/>
    </row>
    <row r="182" spans="1:9" s="1" customFormat="1" x14ac:dyDescent="0.35">
      <c r="B182" s="205"/>
      <c r="C182" s="205"/>
      <c r="D182" s="205"/>
      <c r="I182" s="102"/>
    </row>
    <row r="183" spans="1:9" x14ac:dyDescent="0.35">
      <c r="A183" s="1"/>
      <c r="B183" s="205"/>
      <c r="C183" s="205"/>
      <c r="D183" s="205"/>
      <c r="E183" s="1"/>
      <c r="F183" s="1"/>
      <c r="G183" s="1"/>
      <c r="H183" s="1"/>
    </row>
    <row r="184" spans="1:9" x14ac:dyDescent="0.35">
      <c r="A184" s="1"/>
    </row>
  </sheetData>
  <mergeCells count="11">
    <mergeCell ref="A107:H107"/>
    <mergeCell ref="A100:H100"/>
    <mergeCell ref="A101:H101"/>
    <mergeCell ref="A102:H102"/>
    <mergeCell ref="A103:H103"/>
    <mergeCell ref="A106:H106"/>
    <mergeCell ref="A108:H108"/>
    <mergeCell ref="A109:H109"/>
    <mergeCell ref="A110:H110"/>
    <mergeCell ref="A111:H111"/>
    <mergeCell ref="A112:H11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2BE9D-B606-452C-A635-39F629717F18}">
  <sheetPr>
    <tabColor theme="3" tint="0.39997558519241921"/>
  </sheetPr>
  <dimension ref="A1:AF642"/>
  <sheetViews>
    <sheetView topLeftCell="A163" zoomScale="80" zoomScaleNormal="80" workbookViewId="0">
      <selection activeCell="I11" sqref="I11"/>
    </sheetView>
  </sheetViews>
  <sheetFormatPr defaultColWidth="0" defaultRowHeight="14.5" zeroHeight="1" outlineLevelCol="1" x14ac:dyDescent="0.35"/>
  <cols>
    <col min="1" max="1" width="104.453125" style="87" customWidth="1"/>
    <col min="2" max="2" width="26.81640625" style="205" customWidth="1"/>
    <col min="3" max="3" width="43.7265625" style="205" hidden="1" customWidth="1" outlineLevel="1"/>
    <col min="4" max="4" width="12.26953125" style="205" hidden="1" customWidth="1" outlineLevel="1"/>
    <col min="5" max="5" width="14.7265625" style="89" customWidth="1" collapsed="1"/>
    <col min="6" max="8" width="14.7265625" style="89" customWidth="1"/>
    <col min="9" max="9" width="14.7265625" style="565" customWidth="1"/>
    <col min="10" max="32" width="0" style="1" hidden="1" customWidth="1"/>
    <col min="33" max="16384" width="9.26953125" style="1" hidden="1"/>
  </cols>
  <sheetData>
    <row r="1" spans="1:31" x14ac:dyDescent="0.35">
      <c r="I1" s="437"/>
    </row>
    <row r="2" spans="1:31" s="102" customFormat="1" x14ac:dyDescent="0.35">
      <c r="A2" s="432" t="s">
        <v>653</v>
      </c>
      <c r="B2" s="207"/>
      <c r="C2" s="207"/>
      <c r="D2" s="207"/>
      <c r="E2" s="5"/>
      <c r="F2" s="5"/>
      <c r="G2" s="5"/>
      <c r="H2" s="5"/>
      <c r="I2" s="438"/>
      <c r="J2" s="1"/>
      <c r="K2" s="1"/>
      <c r="L2" s="1"/>
      <c r="M2" s="1"/>
      <c r="N2" s="1"/>
      <c r="O2" s="1"/>
      <c r="P2" s="1"/>
      <c r="Q2" s="1"/>
      <c r="R2" s="1"/>
    </row>
    <row r="3" spans="1:31" s="102" customFormat="1" x14ac:dyDescent="0.35">
      <c r="A3" s="439"/>
      <c r="B3" s="440"/>
      <c r="C3" s="440"/>
      <c r="D3" s="440"/>
      <c r="E3" s="439"/>
      <c r="F3" s="439"/>
      <c r="G3" s="439"/>
      <c r="H3" s="439"/>
      <c r="I3" s="441"/>
      <c r="J3" s="1"/>
      <c r="K3" s="1"/>
      <c r="L3" s="1"/>
      <c r="M3" s="1"/>
      <c r="N3" s="1"/>
      <c r="O3" s="1"/>
      <c r="P3" s="1"/>
      <c r="Q3" s="1"/>
      <c r="R3" s="1"/>
    </row>
    <row r="4" spans="1:31" s="267" customFormat="1" ht="16.5" x14ac:dyDescent="0.35">
      <c r="A4" s="416" t="s">
        <v>654</v>
      </c>
      <c r="B4" s="417" t="s">
        <v>2</v>
      </c>
      <c r="C4" s="418"/>
      <c r="D4" s="417"/>
      <c r="E4" s="420">
        <v>2018</v>
      </c>
      <c r="F4" s="420">
        <v>2019</v>
      </c>
      <c r="G4" s="420">
        <v>2020</v>
      </c>
      <c r="H4" s="420">
        <v>2021</v>
      </c>
      <c r="I4" s="421">
        <v>2022</v>
      </c>
      <c r="S4" s="268"/>
      <c r="T4" s="268"/>
      <c r="U4" s="268"/>
      <c r="V4" s="268"/>
      <c r="W4" s="268"/>
      <c r="X4" s="268"/>
      <c r="Y4" s="268"/>
      <c r="Z4" s="268"/>
      <c r="AA4" s="268"/>
      <c r="AB4" s="268"/>
      <c r="AC4" s="268"/>
      <c r="AD4" s="268"/>
      <c r="AE4" s="268"/>
    </row>
    <row r="5" spans="1:31" s="267" customFormat="1" x14ac:dyDescent="0.35">
      <c r="A5" s="72" t="s">
        <v>655</v>
      </c>
      <c r="B5" s="442" t="s">
        <v>656</v>
      </c>
      <c r="C5" s="443"/>
      <c r="D5" s="442"/>
      <c r="E5" s="444">
        <v>5306.5</v>
      </c>
      <c r="F5" s="444">
        <v>5401</v>
      </c>
      <c r="G5" s="444">
        <v>4235.5</v>
      </c>
      <c r="H5" s="445">
        <v>6099.1</v>
      </c>
      <c r="I5" s="445">
        <f>[9]Economic!H4</f>
        <v>10076</v>
      </c>
      <c r="S5" s="268"/>
      <c r="T5" s="268"/>
      <c r="U5" s="268"/>
      <c r="V5" s="268"/>
      <c r="W5" s="268"/>
      <c r="X5" s="268"/>
      <c r="Y5" s="268"/>
      <c r="Z5" s="268"/>
      <c r="AA5" s="268"/>
      <c r="AB5" s="268"/>
      <c r="AC5" s="268"/>
      <c r="AD5" s="268"/>
      <c r="AE5" s="268"/>
    </row>
    <row r="6" spans="1:31" s="267" customFormat="1" x14ac:dyDescent="0.35">
      <c r="A6" s="446" t="s">
        <v>657</v>
      </c>
      <c r="B6" s="442" t="s">
        <v>656</v>
      </c>
      <c r="C6" s="447"/>
      <c r="D6" s="442"/>
      <c r="E6" s="448">
        <v>2.8</v>
      </c>
      <c r="F6" s="448">
        <v>4.3</v>
      </c>
      <c r="G6" s="449">
        <v>6.2</v>
      </c>
      <c r="H6" s="450">
        <v>4.7</v>
      </c>
      <c r="I6" s="450">
        <f>[9]Economic!H5</f>
        <v>10</v>
      </c>
      <c r="S6" s="268"/>
      <c r="T6" s="268"/>
      <c r="U6" s="268"/>
      <c r="V6" s="268"/>
      <c r="W6" s="268"/>
      <c r="X6" s="268"/>
      <c r="Y6" s="268"/>
      <c r="Z6" s="268"/>
      <c r="AA6" s="268"/>
      <c r="AB6" s="268"/>
      <c r="AC6" s="268"/>
      <c r="AD6" s="268"/>
      <c r="AE6" s="268"/>
    </row>
    <row r="7" spans="1:31" s="267" customFormat="1" x14ac:dyDescent="0.35">
      <c r="A7" s="446" t="s">
        <v>658</v>
      </c>
      <c r="B7" s="442" t="s">
        <v>656</v>
      </c>
      <c r="C7" s="447"/>
      <c r="D7" s="442"/>
      <c r="E7" s="449">
        <v>4103.6000000000004</v>
      </c>
      <c r="F7" s="449">
        <v>4259.7</v>
      </c>
      <c r="G7" s="449">
        <v>3161.4</v>
      </c>
      <c r="H7" s="450">
        <v>4492.1000000000004</v>
      </c>
      <c r="I7" s="450">
        <f>[9]Economic!H6</f>
        <v>7561.9</v>
      </c>
      <c r="S7" s="268"/>
      <c r="T7" s="268"/>
      <c r="U7" s="268"/>
      <c r="V7" s="268"/>
      <c r="W7" s="268"/>
      <c r="X7" s="268"/>
      <c r="Y7" s="268"/>
      <c r="Z7" s="268"/>
      <c r="AA7" s="268"/>
      <c r="AB7" s="268"/>
      <c r="AC7" s="268"/>
      <c r="AD7" s="268"/>
      <c r="AE7" s="268"/>
    </row>
    <row r="8" spans="1:31" s="267" customFormat="1" x14ac:dyDescent="0.35">
      <c r="A8" s="446" t="s">
        <v>659</v>
      </c>
      <c r="B8" s="442" t="s">
        <v>656</v>
      </c>
      <c r="C8" s="447"/>
      <c r="D8" s="442"/>
      <c r="E8" s="449">
        <v>1202.9000000000001</v>
      </c>
      <c r="F8" s="449">
        <v>1141.4000000000001</v>
      </c>
      <c r="G8" s="449">
        <v>1074</v>
      </c>
      <c r="H8" s="450">
        <v>1606.9</v>
      </c>
      <c r="I8" s="450">
        <f>[9]Economic!H7</f>
        <v>2514</v>
      </c>
      <c r="S8" s="268"/>
      <c r="T8" s="268"/>
      <c r="U8" s="268"/>
      <c r="V8" s="268"/>
      <c r="W8" s="268"/>
      <c r="X8" s="268"/>
      <c r="Y8" s="268"/>
      <c r="Z8" s="268"/>
      <c r="AA8" s="268"/>
      <c r="AB8" s="268"/>
      <c r="AC8" s="268"/>
      <c r="AD8" s="268"/>
      <c r="AE8" s="268"/>
    </row>
    <row r="9" spans="1:31" s="267" customFormat="1" x14ac:dyDescent="0.35">
      <c r="A9" s="390" t="s">
        <v>660</v>
      </c>
      <c r="B9" s="442" t="s">
        <v>656</v>
      </c>
      <c r="C9" s="451"/>
      <c r="D9" s="442"/>
      <c r="E9" s="449">
        <v>270.7</v>
      </c>
      <c r="F9" s="449">
        <v>285.2</v>
      </c>
      <c r="G9" s="449">
        <v>275.5</v>
      </c>
      <c r="H9" s="450">
        <v>300</v>
      </c>
      <c r="I9" s="450">
        <f>[9]Economic!H8</f>
        <v>342.5</v>
      </c>
      <c r="S9" s="268"/>
      <c r="T9" s="268"/>
      <c r="U9" s="268"/>
      <c r="V9" s="268"/>
      <c r="W9" s="268"/>
      <c r="X9" s="268"/>
      <c r="Y9" s="268"/>
      <c r="Z9" s="268"/>
      <c r="AA9" s="268"/>
      <c r="AB9" s="268"/>
      <c r="AC9" s="268"/>
      <c r="AD9" s="268"/>
      <c r="AE9" s="268"/>
    </row>
    <row r="10" spans="1:31" s="267" customFormat="1" x14ac:dyDescent="0.35">
      <c r="A10" s="390" t="s">
        <v>661</v>
      </c>
      <c r="B10" s="442" t="s">
        <v>656</v>
      </c>
      <c r="C10" s="451"/>
      <c r="D10" s="442"/>
      <c r="E10" s="449">
        <v>222.5</v>
      </c>
      <c r="F10" s="449">
        <v>229</v>
      </c>
      <c r="G10" s="449">
        <v>241.3</v>
      </c>
      <c r="H10" s="450">
        <v>186.9</v>
      </c>
      <c r="I10" s="450">
        <f>[9]Economic!H9</f>
        <v>431.3</v>
      </c>
      <c r="S10" s="268"/>
      <c r="T10" s="268"/>
      <c r="U10" s="268"/>
      <c r="V10" s="268"/>
      <c r="W10" s="268"/>
      <c r="X10" s="268"/>
      <c r="Y10" s="268"/>
      <c r="Z10" s="268"/>
      <c r="AA10" s="268"/>
      <c r="AB10" s="268"/>
      <c r="AC10" s="268"/>
      <c r="AD10" s="268"/>
      <c r="AE10" s="268"/>
    </row>
    <row r="11" spans="1:31" s="267" customFormat="1" x14ac:dyDescent="0.35">
      <c r="A11" s="390" t="s">
        <v>662</v>
      </c>
      <c r="B11" s="442" t="s">
        <v>656</v>
      </c>
      <c r="C11" s="451"/>
      <c r="D11" s="442"/>
      <c r="E11" s="449">
        <v>107.1</v>
      </c>
      <c r="F11" s="449">
        <v>90.5</v>
      </c>
      <c r="G11" s="449">
        <v>101.7</v>
      </c>
      <c r="H11" s="450">
        <v>188.7</v>
      </c>
      <c r="I11" s="450">
        <f>[9]Economic!H10</f>
        <v>686.9</v>
      </c>
      <c r="S11" s="268"/>
      <c r="T11" s="268"/>
      <c r="U11" s="268"/>
      <c r="V11" s="268"/>
      <c r="W11" s="268"/>
      <c r="X11" s="268"/>
      <c r="Y11" s="268"/>
      <c r="Z11" s="268"/>
      <c r="AA11" s="268"/>
      <c r="AB11" s="268"/>
      <c r="AC11" s="268"/>
      <c r="AD11" s="268"/>
      <c r="AE11" s="268"/>
    </row>
    <row r="12" spans="1:31" s="267" customFormat="1" x14ac:dyDescent="0.35">
      <c r="A12" s="390" t="s">
        <v>663</v>
      </c>
      <c r="B12" s="442" t="s">
        <v>656</v>
      </c>
      <c r="C12" s="451"/>
      <c r="D12" s="442"/>
      <c r="E12" s="449">
        <v>602.6</v>
      </c>
      <c r="F12" s="449">
        <v>536.70000000000005</v>
      </c>
      <c r="G12" s="449">
        <v>455.5</v>
      </c>
      <c r="H12" s="450">
        <v>931.3</v>
      </c>
      <c r="I12" s="450">
        <f>[9]Economic!H11</f>
        <v>1053.3</v>
      </c>
      <c r="S12" s="268"/>
      <c r="T12" s="268"/>
      <c r="U12" s="268"/>
      <c r="V12" s="268"/>
      <c r="W12" s="268"/>
      <c r="X12" s="268"/>
      <c r="Y12" s="268"/>
      <c r="Z12" s="268"/>
      <c r="AA12" s="268"/>
      <c r="AB12" s="268"/>
      <c r="AC12" s="268"/>
      <c r="AD12" s="268"/>
      <c r="AE12" s="268"/>
    </row>
    <row r="13" spans="1:31" s="267" customFormat="1" x14ac:dyDescent="0.35">
      <c r="A13" s="439"/>
      <c r="B13" s="440"/>
      <c r="C13" s="440"/>
      <c r="D13" s="440"/>
      <c r="E13" s="439"/>
      <c r="F13" s="439"/>
      <c r="G13" s="439"/>
      <c r="H13" s="439"/>
      <c r="I13" s="437"/>
      <c r="S13" s="268"/>
      <c r="T13" s="268"/>
      <c r="U13" s="268"/>
      <c r="V13" s="268"/>
      <c r="W13" s="268"/>
      <c r="X13" s="268"/>
      <c r="Y13" s="268"/>
      <c r="Z13" s="268"/>
      <c r="AA13" s="268"/>
      <c r="AB13" s="268"/>
      <c r="AC13" s="268"/>
      <c r="AD13" s="268"/>
      <c r="AE13" s="268"/>
    </row>
    <row r="14" spans="1:31" s="267" customFormat="1" ht="16.5" x14ac:dyDescent="0.35">
      <c r="A14" s="416" t="s">
        <v>664</v>
      </c>
      <c r="B14" s="417" t="s">
        <v>2</v>
      </c>
      <c r="C14" s="418"/>
      <c r="D14" s="417"/>
      <c r="E14" s="420">
        <v>2018</v>
      </c>
      <c r="F14" s="420">
        <v>2019</v>
      </c>
      <c r="G14" s="420">
        <v>2020</v>
      </c>
      <c r="H14" s="420">
        <v>2021</v>
      </c>
      <c r="I14" s="421">
        <v>2022</v>
      </c>
      <c r="S14" s="268"/>
      <c r="T14" s="268"/>
      <c r="U14" s="268"/>
      <c r="V14" s="268"/>
      <c r="W14" s="268"/>
      <c r="X14" s="268"/>
      <c r="Y14" s="268"/>
      <c r="Z14" s="268"/>
      <c r="AA14" s="268"/>
      <c r="AB14" s="268"/>
      <c r="AC14" s="268"/>
      <c r="AD14" s="268"/>
      <c r="AE14" s="268"/>
    </row>
    <row r="15" spans="1:31" s="267" customFormat="1" x14ac:dyDescent="0.35">
      <c r="A15" s="72" t="s">
        <v>665</v>
      </c>
      <c r="B15" s="452" t="s">
        <v>98</v>
      </c>
      <c r="C15" s="443"/>
      <c r="D15" s="452"/>
      <c r="E15" s="453">
        <v>65.610422402225112</v>
      </c>
      <c r="F15" s="453">
        <v>61.969707557546585</v>
      </c>
      <c r="G15" s="453">
        <v>60.72</v>
      </c>
      <c r="H15" s="453">
        <v>50.37</v>
      </c>
      <c r="I15" s="453">
        <v>63.85</v>
      </c>
      <c r="S15" s="268"/>
      <c r="T15" s="268"/>
      <c r="U15" s="268"/>
      <c r="V15" s="268"/>
      <c r="W15" s="268"/>
      <c r="X15" s="268"/>
      <c r="Y15" s="268"/>
      <c r="Z15" s="268"/>
      <c r="AA15" s="268"/>
      <c r="AB15" s="268"/>
      <c r="AC15" s="268"/>
      <c r="AD15" s="268"/>
      <c r="AE15" s="268"/>
    </row>
    <row r="16" spans="1:31" s="267" customFormat="1" x14ac:dyDescent="0.35">
      <c r="A16" s="72" t="s">
        <v>666</v>
      </c>
      <c r="B16" s="452" t="s">
        <v>98</v>
      </c>
      <c r="C16" s="443"/>
      <c r="D16" s="452"/>
      <c r="E16" s="453">
        <v>85.151274754085193</v>
      </c>
      <c r="F16" s="453">
        <v>74.522170102967607</v>
      </c>
      <c r="G16" s="453">
        <v>74.010000000000005</v>
      </c>
      <c r="H16" s="453">
        <v>61.67</v>
      </c>
      <c r="I16" s="453">
        <v>77.86</v>
      </c>
      <c r="S16" s="268"/>
      <c r="T16" s="268"/>
      <c r="U16" s="268"/>
      <c r="V16" s="268"/>
      <c r="W16" s="268"/>
      <c r="X16" s="268"/>
      <c r="Y16" s="268"/>
      <c r="Z16" s="268"/>
      <c r="AA16" s="268"/>
      <c r="AB16" s="268"/>
      <c r="AC16" s="268"/>
      <c r="AD16" s="268"/>
      <c r="AE16" s="268"/>
    </row>
    <row r="17" spans="1:31" s="267" customFormat="1" x14ac:dyDescent="0.35">
      <c r="A17" s="72" t="s">
        <v>667</v>
      </c>
      <c r="B17" s="452" t="s">
        <v>98</v>
      </c>
      <c r="C17" s="443"/>
      <c r="D17" s="452"/>
      <c r="E17" s="453">
        <v>53.917515871494295</v>
      </c>
      <c r="F17" s="453">
        <v>49.275787971345544</v>
      </c>
      <c r="G17" s="453">
        <v>50.79</v>
      </c>
      <c r="H17" s="453">
        <v>45.04</v>
      </c>
      <c r="I17" s="453">
        <v>61.26</v>
      </c>
      <c r="S17" s="268"/>
      <c r="T17" s="268"/>
      <c r="U17" s="268"/>
      <c r="V17" s="268"/>
      <c r="W17" s="268"/>
      <c r="X17" s="268"/>
      <c r="Y17" s="268"/>
      <c r="Z17" s="268"/>
      <c r="AA17" s="268"/>
      <c r="AB17" s="268"/>
      <c r="AC17" s="268"/>
      <c r="AD17" s="268"/>
      <c r="AE17" s="268"/>
    </row>
    <row r="18" spans="1:31" s="267" customFormat="1" x14ac:dyDescent="0.35">
      <c r="A18" s="72" t="s">
        <v>668</v>
      </c>
      <c r="B18" s="452" t="s">
        <v>98</v>
      </c>
      <c r="C18" s="443"/>
      <c r="D18" s="452"/>
      <c r="E18" s="453">
        <v>52.971458702337358</v>
      </c>
      <c r="F18" s="453">
        <v>49.690779466859404</v>
      </c>
      <c r="G18" s="453">
        <v>48.8</v>
      </c>
      <c r="H18" s="453">
        <v>43.08</v>
      </c>
      <c r="I18" s="453">
        <v>59.06</v>
      </c>
      <c r="S18" s="268"/>
      <c r="T18" s="268"/>
      <c r="U18" s="268"/>
      <c r="V18" s="268"/>
      <c r="W18" s="268"/>
      <c r="X18" s="268"/>
      <c r="Y18" s="268"/>
      <c r="Z18" s="268"/>
      <c r="AA18" s="268"/>
      <c r="AB18" s="268"/>
      <c r="AC18" s="268"/>
      <c r="AD18" s="268"/>
      <c r="AE18" s="268"/>
    </row>
    <row r="19" spans="1:31" s="102" customFormat="1" x14ac:dyDescent="0.35">
      <c r="A19" s="454"/>
      <c r="B19" s="383"/>
      <c r="C19" s="383"/>
      <c r="D19" s="383"/>
      <c r="E19" s="455"/>
      <c r="F19" s="455"/>
      <c r="G19" s="455"/>
      <c r="H19" s="455"/>
      <c r="I19" s="437"/>
      <c r="J19" s="1"/>
      <c r="K19" s="1"/>
      <c r="L19" s="1"/>
      <c r="M19" s="1"/>
      <c r="N19" s="1"/>
      <c r="O19" s="1"/>
      <c r="P19" s="1"/>
      <c r="Q19" s="1"/>
      <c r="R19" s="1"/>
    </row>
    <row r="20" spans="1:31" s="102" customFormat="1" x14ac:dyDescent="0.35">
      <c r="A20" s="456" t="s">
        <v>669</v>
      </c>
      <c r="B20" s="11" t="s">
        <v>2</v>
      </c>
      <c r="C20" s="127"/>
      <c r="D20" s="11"/>
      <c r="E20" s="13">
        <v>2018</v>
      </c>
      <c r="F20" s="13">
        <v>2019</v>
      </c>
      <c r="G20" s="13">
        <v>2020</v>
      </c>
      <c r="H20" s="13">
        <v>2021</v>
      </c>
      <c r="I20" s="13">
        <v>2022</v>
      </c>
      <c r="J20" s="1"/>
      <c r="K20" s="1"/>
      <c r="L20" s="1"/>
      <c r="M20" s="1"/>
      <c r="N20" s="1"/>
      <c r="O20" s="1"/>
      <c r="P20" s="1"/>
      <c r="Q20" s="1"/>
      <c r="R20" s="1"/>
    </row>
    <row r="21" spans="1:31" s="102" customFormat="1" x14ac:dyDescent="0.35">
      <c r="A21" s="457" t="s">
        <v>670</v>
      </c>
      <c r="B21" s="458"/>
      <c r="C21" s="459"/>
      <c r="D21" s="458"/>
      <c r="E21" s="335"/>
      <c r="F21" s="335"/>
      <c r="G21" s="335"/>
      <c r="H21" s="335"/>
      <c r="I21" s="335"/>
      <c r="J21" s="1"/>
      <c r="K21" s="1"/>
      <c r="L21" s="1"/>
      <c r="M21" s="1"/>
      <c r="N21" s="1"/>
      <c r="O21" s="1"/>
      <c r="P21" s="1"/>
      <c r="Q21" s="1"/>
      <c r="R21" s="1"/>
    </row>
    <row r="22" spans="1:31" s="102" customFormat="1" x14ac:dyDescent="0.35">
      <c r="A22" s="353" t="s">
        <v>671</v>
      </c>
      <c r="B22" s="192" t="s">
        <v>303</v>
      </c>
      <c r="C22" s="460"/>
      <c r="D22" s="192"/>
      <c r="E22" s="195">
        <v>15</v>
      </c>
      <c r="F22" s="195">
        <v>14</v>
      </c>
      <c r="G22" s="195">
        <v>12</v>
      </c>
      <c r="H22" s="461">
        <v>15</v>
      </c>
      <c r="I22" s="461">
        <v>13</v>
      </c>
      <c r="J22" s="1"/>
      <c r="K22" s="1"/>
      <c r="L22" s="1"/>
      <c r="M22" s="1"/>
      <c r="N22" s="1"/>
      <c r="O22" s="1"/>
      <c r="P22" s="1"/>
      <c r="Q22" s="1"/>
      <c r="R22" s="1"/>
    </row>
    <row r="23" spans="1:31" s="102" customFormat="1" x14ac:dyDescent="0.35">
      <c r="A23" s="462" t="s">
        <v>672</v>
      </c>
      <c r="B23" s="192" t="s">
        <v>303</v>
      </c>
      <c r="C23" s="460"/>
      <c r="D23" s="192"/>
      <c r="E23" s="195">
        <v>5</v>
      </c>
      <c r="F23" s="195">
        <v>5</v>
      </c>
      <c r="G23" s="195">
        <v>5</v>
      </c>
      <c r="H23" s="461">
        <v>5</v>
      </c>
      <c r="I23" s="461">
        <v>5</v>
      </c>
      <c r="J23" s="1"/>
      <c r="K23" s="1"/>
      <c r="L23" s="1"/>
      <c r="M23" s="1"/>
      <c r="N23" s="1"/>
      <c r="O23" s="1"/>
      <c r="P23" s="1"/>
      <c r="Q23" s="1"/>
      <c r="R23" s="1"/>
    </row>
    <row r="24" spans="1:31" s="102" customFormat="1" x14ac:dyDescent="0.35">
      <c r="A24" s="353" t="s">
        <v>673</v>
      </c>
      <c r="B24" s="192" t="s">
        <v>303</v>
      </c>
      <c r="C24" s="460"/>
      <c r="D24" s="192"/>
      <c r="E24" s="195">
        <v>8</v>
      </c>
      <c r="F24" s="195">
        <v>8</v>
      </c>
      <c r="G24" s="195">
        <v>6</v>
      </c>
      <c r="H24" s="461">
        <v>9</v>
      </c>
      <c r="I24" s="461">
        <v>7</v>
      </c>
      <c r="J24" s="1"/>
      <c r="K24" s="1"/>
      <c r="L24" s="1"/>
      <c r="M24" s="1"/>
      <c r="N24" s="1"/>
      <c r="O24" s="1"/>
      <c r="P24" s="1"/>
      <c r="Q24" s="1"/>
      <c r="R24" s="1"/>
    </row>
    <row r="25" spans="1:31" s="102" customFormat="1" x14ac:dyDescent="0.35">
      <c r="A25" s="353" t="s">
        <v>674</v>
      </c>
      <c r="B25" s="192" t="s">
        <v>98</v>
      </c>
      <c r="C25" s="460"/>
      <c r="D25" s="192"/>
      <c r="E25" s="195">
        <v>53</v>
      </c>
      <c r="F25" s="195">
        <v>57</v>
      </c>
      <c r="G25" s="195">
        <v>50</v>
      </c>
      <c r="H25" s="461">
        <v>60</v>
      </c>
      <c r="I25" s="461">
        <v>54</v>
      </c>
      <c r="J25" s="1"/>
      <c r="K25" s="1"/>
      <c r="L25" s="1"/>
      <c r="M25" s="1"/>
      <c r="N25" s="1"/>
      <c r="O25" s="1"/>
      <c r="P25" s="1"/>
      <c r="Q25" s="1"/>
      <c r="R25" s="1"/>
    </row>
    <row r="26" spans="1:31" s="102" customFormat="1" x14ac:dyDescent="0.35">
      <c r="A26" s="353" t="s">
        <v>675</v>
      </c>
      <c r="B26" s="192" t="s">
        <v>98</v>
      </c>
      <c r="C26" s="460"/>
      <c r="D26" s="192"/>
      <c r="E26" s="195">
        <v>80</v>
      </c>
      <c r="F26" s="195">
        <v>89</v>
      </c>
      <c r="G26" s="195">
        <v>86</v>
      </c>
      <c r="H26" s="461">
        <v>90</v>
      </c>
      <c r="I26" s="461">
        <v>88</v>
      </c>
      <c r="J26" s="1"/>
      <c r="K26" s="1"/>
      <c r="L26" s="1"/>
      <c r="M26" s="1"/>
      <c r="N26" s="1"/>
      <c r="O26" s="1"/>
      <c r="P26" s="1"/>
      <c r="Q26" s="1"/>
      <c r="R26" s="1"/>
    </row>
    <row r="27" spans="1:31" s="102" customFormat="1" x14ac:dyDescent="0.35">
      <c r="A27" s="457" t="s">
        <v>676</v>
      </c>
      <c r="B27" s="458"/>
      <c r="C27" s="459"/>
      <c r="D27" s="458"/>
      <c r="E27" s="335"/>
      <c r="F27" s="335"/>
      <c r="G27" s="335"/>
      <c r="H27" s="335"/>
      <c r="I27" s="335"/>
      <c r="J27" s="1"/>
      <c r="K27" s="1"/>
      <c r="L27" s="1"/>
      <c r="M27" s="1"/>
      <c r="N27" s="1"/>
      <c r="O27" s="1"/>
      <c r="P27" s="1"/>
      <c r="Q27" s="1"/>
      <c r="R27" s="1"/>
    </row>
    <row r="28" spans="1:31" s="102" customFormat="1" x14ac:dyDescent="0.35">
      <c r="A28" s="353" t="s">
        <v>671</v>
      </c>
      <c r="B28" s="192" t="s">
        <v>303</v>
      </c>
      <c r="C28" s="460"/>
      <c r="D28" s="192"/>
      <c r="E28" s="195">
        <v>10</v>
      </c>
      <c r="F28" s="195">
        <v>10</v>
      </c>
      <c r="G28" s="195">
        <v>10</v>
      </c>
      <c r="H28" s="461">
        <v>11</v>
      </c>
      <c r="I28" s="461">
        <v>11</v>
      </c>
      <c r="J28" s="1"/>
      <c r="K28" s="1"/>
      <c r="L28" s="1"/>
      <c r="M28" s="1"/>
      <c r="N28" s="1"/>
      <c r="O28" s="1"/>
      <c r="P28" s="1"/>
      <c r="Q28" s="1"/>
      <c r="R28" s="1"/>
    </row>
    <row r="29" spans="1:31" s="102" customFormat="1" x14ac:dyDescent="0.35">
      <c r="A29" s="353" t="s">
        <v>673</v>
      </c>
      <c r="B29" s="192" t="s">
        <v>303</v>
      </c>
      <c r="C29" s="460"/>
      <c r="D29" s="192"/>
      <c r="E29" s="195">
        <v>6</v>
      </c>
      <c r="F29" s="195">
        <v>6</v>
      </c>
      <c r="G29" s="195">
        <v>6</v>
      </c>
      <c r="H29" s="461">
        <v>7</v>
      </c>
      <c r="I29" s="461">
        <v>7</v>
      </c>
      <c r="J29" s="1"/>
      <c r="K29" s="1"/>
      <c r="L29" s="1"/>
      <c r="M29" s="1"/>
      <c r="N29" s="1"/>
      <c r="O29" s="1"/>
      <c r="P29" s="1"/>
      <c r="Q29" s="1"/>
      <c r="R29" s="1"/>
    </row>
    <row r="30" spans="1:31" s="102" customFormat="1" x14ac:dyDescent="0.35">
      <c r="A30" s="353" t="s">
        <v>677</v>
      </c>
      <c r="B30" s="192" t="s">
        <v>98</v>
      </c>
      <c r="C30" s="460"/>
      <c r="D30" s="192"/>
      <c r="E30" s="195">
        <v>60</v>
      </c>
      <c r="F30" s="195">
        <v>60</v>
      </c>
      <c r="G30" s="195">
        <v>60</v>
      </c>
      <c r="H30" s="461">
        <v>64</v>
      </c>
      <c r="I30" s="461">
        <v>64</v>
      </c>
      <c r="J30" s="1"/>
      <c r="K30" s="1"/>
      <c r="L30" s="1"/>
      <c r="M30" s="1"/>
      <c r="N30" s="1"/>
      <c r="O30" s="1"/>
      <c r="P30" s="1"/>
      <c r="Q30" s="1"/>
      <c r="R30" s="1"/>
    </row>
    <row r="31" spans="1:31" s="102" customFormat="1" x14ac:dyDescent="0.35">
      <c r="A31" s="454"/>
      <c r="B31" s="383"/>
      <c r="C31" s="463"/>
      <c r="D31" s="383"/>
      <c r="E31" s="464"/>
      <c r="F31" s="464"/>
      <c r="G31" s="464"/>
      <c r="H31" s="464"/>
      <c r="I31" s="455"/>
      <c r="J31" s="1"/>
      <c r="K31" s="1"/>
      <c r="L31" s="1"/>
      <c r="M31" s="1"/>
      <c r="N31" s="1"/>
      <c r="O31" s="1"/>
      <c r="P31" s="1"/>
      <c r="Q31" s="1"/>
      <c r="R31" s="1"/>
    </row>
    <row r="32" spans="1:31" s="102" customFormat="1" x14ac:dyDescent="0.35">
      <c r="A32" s="456" t="s">
        <v>678</v>
      </c>
      <c r="B32" s="11" t="s">
        <v>2</v>
      </c>
      <c r="C32" s="127"/>
      <c r="D32" s="11"/>
      <c r="E32" s="13">
        <v>2018</v>
      </c>
      <c r="F32" s="13">
        <v>2019</v>
      </c>
      <c r="G32" s="13">
        <v>2020</v>
      </c>
      <c r="H32" s="13">
        <v>2021</v>
      </c>
      <c r="I32" s="13">
        <v>2022</v>
      </c>
      <c r="J32" s="1"/>
      <c r="K32" s="1"/>
      <c r="L32" s="1"/>
      <c r="M32" s="1"/>
      <c r="N32" s="1"/>
      <c r="O32" s="1"/>
      <c r="P32" s="1"/>
      <c r="Q32" s="1"/>
      <c r="R32" s="1"/>
    </row>
    <row r="33" spans="1:9" x14ac:dyDescent="0.35">
      <c r="A33" s="457" t="s">
        <v>676</v>
      </c>
      <c r="B33" s="458"/>
      <c r="C33" s="459"/>
      <c r="D33" s="458"/>
      <c r="E33" s="335"/>
      <c r="F33" s="335"/>
      <c r="G33" s="335"/>
      <c r="H33" s="335"/>
      <c r="I33" s="335"/>
    </row>
    <row r="34" spans="1:9" x14ac:dyDescent="0.35">
      <c r="A34" s="465" t="s">
        <v>679</v>
      </c>
      <c r="B34" s="466" t="s">
        <v>303</v>
      </c>
      <c r="C34" s="467"/>
      <c r="D34" s="202"/>
      <c r="E34" s="468">
        <v>6</v>
      </c>
      <c r="F34" s="468">
        <v>6</v>
      </c>
      <c r="G34" s="468">
        <v>7</v>
      </c>
      <c r="H34" s="469">
        <v>8</v>
      </c>
      <c r="I34" s="483">
        <v>6</v>
      </c>
    </row>
    <row r="35" spans="1:9" x14ac:dyDescent="0.35">
      <c r="A35" s="462" t="s">
        <v>680</v>
      </c>
      <c r="B35" s="192" t="s">
        <v>303</v>
      </c>
      <c r="C35" s="460"/>
      <c r="D35" s="192"/>
      <c r="E35" s="195">
        <v>6</v>
      </c>
      <c r="F35" s="195">
        <v>6</v>
      </c>
      <c r="G35" s="195">
        <v>7</v>
      </c>
      <c r="H35" s="471">
        <v>8</v>
      </c>
      <c r="I35" s="470">
        <v>6</v>
      </c>
    </row>
    <row r="36" spans="1:9" x14ac:dyDescent="0.35">
      <c r="A36" s="462" t="s">
        <v>681</v>
      </c>
      <c r="B36" s="192" t="s">
        <v>303</v>
      </c>
      <c r="C36" s="460"/>
      <c r="D36" s="192"/>
      <c r="E36" s="195">
        <v>6</v>
      </c>
      <c r="F36" s="195">
        <v>4</v>
      </c>
      <c r="G36" s="195">
        <v>7</v>
      </c>
      <c r="H36" s="471">
        <v>7</v>
      </c>
      <c r="I36" s="470">
        <v>6</v>
      </c>
    </row>
    <row r="37" spans="1:9" x14ac:dyDescent="0.35">
      <c r="A37" s="462" t="s">
        <v>682</v>
      </c>
      <c r="B37" s="192" t="s">
        <v>303</v>
      </c>
      <c r="C37" s="460"/>
      <c r="D37" s="192"/>
      <c r="E37" s="195">
        <v>6</v>
      </c>
      <c r="F37" s="195">
        <v>6</v>
      </c>
      <c r="G37" s="195">
        <v>7</v>
      </c>
      <c r="H37" s="471">
        <v>8</v>
      </c>
      <c r="I37" s="470">
        <v>6</v>
      </c>
    </row>
    <row r="38" spans="1:9" x14ac:dyDescent="0.35">
      <c r="A38" s="462" t="s">
        <v>683</v>
      </c>
      <c r="B38" s="192" t="s">
        <v>303</v>
      </c>
      <c r="C38" s="460"/>
      <c r="D38" s="192"/>
      <c r="E38" s="195">
        <v>6</v>
      </c>
      <c r="F38" s="195">
        <v>6</v>
      </c>
      <c r="G38" s="195">
        <v>7</v>
      </c>
      <c r="H38" s="471">
        <v>8</v>
      </c>
      <c r="I38" s="470">
        <v>5</v>
      </c>
    </row>
    <row r="39" spans="1:9" x14ac:dyDescent="0.35">
      <c r="A39" s="462" t="s">
        <v>684</v>
      </c>
      <c r="B39" s="192" t="s">
        <v>303</v>
      </c>
      <c r="C39" s="460"/>
      <c r="D39" s="192"/>
      <c r="E39" s="195">
        <v>6</v>
      </c>
      <c r="F39" s="195">
        <v>6</v>
      </c>
      <c r="G39" s="195">
        <v>7</v>
      </c>
      <c r="H39" s="471">
        <v>8</v>
      </c>
      <c r="I39" s="470">
        <v>6</v>
      </c>
    </row>
    <row r="40" spans="1:9" x14ac:dyDescent="0.35">
      <c r="A40" s="462" t="s">
        <v>685</v>
      </c>
      <c r="B40" s="192" t="s">
        <v>303</v>
      </c>
      <c r="C40" s="460"/>
      <c r="D40" s="192"/>
      <c r="E40" s="195">
        <v>6</v>
      </c>
      <c r="F40" s="195">
        <v>5</v>
      </c>
      <c r="G40" s="195">
        <v>6</v>
      </c>
      <c r="H40" s="471">
        <v>8</v>
      </c>
      <c r="I40" s="470">
        <v>5</v>
      </c>
    </row>
    <row r="41" spans="1:9" x14ac:dyDescent="0.35">
      <c r="A41" s="462" t="s">
        <v>686</v>
      </c>
      <c r="B41" s="192" t="s">
        <v>303</v>
      </c>
      <c r="C41" s="460"/>
      <c r="D41" s="192"/>
      <c r="E41" s="195">
        <v>6</v>
      </c>
      <c r="F41" s="195">
        <v>6</v>
      </c>
      <c r="G41" s="195">
        <v>7</v>
      </c>
      <c r="H41" s="471">
        <v>8</v>
      </c>
      <c r="I41" s="470">
        <v>6</v>
      </c>
    </row>
    <row r="42" spans="1:9" x14ac:dyDescent="0.35">
      <c r="A42" s="462" t="s">
        <v>687</v>
      </c>
      <c r="B42" s="192" t="s">
        <v>303</v>
      </c>
      <c r="C42" s="460"/>
      <c r="D42" s="192"/>
      <c r="E42" s="195">
        <v>6</v>
      </c>
      <c r="F42" s="195">
        <v>2</v>
      </c>
      <c r="G42" s="195">
        <v>7</v>
      </c>
      <c r="H42" s="471">
        <v>8</v>
      </c>
      <c r="I42" s="470">
        <v>5</v>
      </c>
    </row>
    <row r="43" spans="1:9" x14ac:dyDescent="0.35">
      <c r="A43" s="462" t="s">
        <v>688</v>
      </c>
      <c r="B43" s="192" t="s">
        <v>303</v>
      </c>
      <c r="C43" s="460"/>
      <c r="D43" s="192"/>
      <c r="E43" s="195">
        <v>6</v>
      </c>
      <c r="F43" s="195">
        <v>4</v>
      </c>
      <c r="G43" s="23"/>
      <c r="H43" s="23"/>
      <c r="I43" s="32"/>
    </row>
    <row r="44" spans="1:9" x14ac:dyDescent="0.35">
      <c r="A44" s="462" t="s">
        <v>689</v>
      </c>
      <c r="B44" s="192" t="s">
        <v>303</v>
      </c>
      <c r="C44" s="460"/>
      <c r="D44" s="192"/>
      <c r="E44" s="23"/>
      <c r="F44" s="195">
        <v>4</v>
      </c>
      <c r="G44" s="195">
        <v>6</v>
      </c>
      <c r="H44" s="471">
        <v>8</v>
      </c>
      <c r="I44" s="470">
        <v>5</v>
      </c>
    </row>
    <row r="45" spans="1:9" x14ac:dyDescent="0.35">
      <c r="A45" s="462" t="s">
        <v>690</v>
      </c>
      <c r="B45" s="192" t="s">
        <v>303</v>
      </c>
      <c r="C45" s="460"/>
      <c r="D45" s="192"/>
      <c r="E45" s="195">
        <v>5</v>
      </c>
      <c r="F45" s="195">
        <v>5</v>
      </c>
      <c r="G45" s="195">
        <v>6</v>
      </c>
      <c r="H45" s="471">
        <v>6</v>
      </c>
      <c r="I45" s="470">
        <v>6</v>
      </c>
    </row>
    <row r="46" spans="1:9" x14ac:dyDescent="0.35">
      <c r="A46" s="462" t="s">
        <v>691</v>
      </c>
      <c r="B46" s="192" t="s">
        <v>303</v>
      </c>
      <c r="C46" s="366"/>
      <c r="D46" s="293"/>
      <c r="E46" s="32"/>
      <c r="F46" s="32"/>
      <c r="G46" s="32"/>
      <c r="H46" s="32"/>
      <c r="I46" s="470">
        <v>6</v>
      </c>
    </row>
    <row r="47" spans="1:9" x14ac:dyDescent="0.35">
      <c r="A47" s="465" t="s">
        <v>692</v>
      </c>
      <c r="B47" s="466" t="s">
        <v>98</v>
      </c>
      <c r="C47" s="467"/>
      <c r="D47" s="466"/>
      <c r="E47" s="468">
        <v>98</v>
      </c>
      <c r="F47" s="468">
        <v>94</v>
      </c>
      <c r="G47" s="468">
        <v>96</v>
      </c>
      <c r="H47" s="472">
        <v>96.299999999999983</v>
      </c>
      <c r="I47" s="473">
        <v>94</v>
      </c>
    </row>
    <row r="48" spans="1:9" x14ac:dyDescent="0.35">
      <c r="A48" s="462" t="s">
        <v>680</v>
      </c>
      <c r="B48" s="192" t="s">
        <v>98</v>
      </c>
      <c r="C48" s="460"/>
      <c r="D48" s="192"/>
      <c r="E48" s="195">
        <v>100</v>
      </c>
      <c r="F48" s="195">
        <v>100</v>
      </c>
      <c r="G48" s="195">
        <v>100</v>
      </c>
      <c r="H48" s="474">
        <v>100</v>
      </c>
      <c r="I48" s="475">
        <v>100</v>
      </c>
    </row>
    <row r="49" spans="1:9" x14ac:dyDescent="0.35">
      <c r="A49" s="462" t="s">
        <v>681</v>
      </c>
      <c r="B49" s="192" t="s">
        <v>98</v>
      </c>
      <c r="C49" s="460"/>
      <c r="D49" s="192"/>
      <c r="E49" s="195">
        <v>100</v>
      </c>
      <c r="F49" s="195">
        <v>67</v>
      </c>
      <c r="G49" s="195">
        <v>100</v>
      </c>
      <c r="H49" s="474">
        <v>88</v>
      </c>
      <c r="I49" s="476">
        <v>1</v>
      </c>
    </row>
    <row r="50" spans="1:9" x14ac:dyDescent="0.35">
      <c r="A50" s="462" t="s">
        <v>682</v>
      </c>
      <c r="B50" s="192" t="s">
        <v>98</v>
      </c>
      <c r="C50" s="460"/>
      <c r="D50" s="192"/>
      <c r="E50" s="195">
        <v>100</v>
      </c>
      <c r="F50" s="195">
        <v>100</v>
      </c>
      <c r="G50" s="195">
        <v>100</v>
      </c>
      <c r="H50" s="474">
        <v>100</v>
      </c>
      <c r="I50" s="476">
        <v>1</v>
      </c>
    </row>
    <row r="51" spans="1:9" x14ac:dyDescent="0.35">
      <c r="A51" s="462" t="s">
        <v>683</v>
      </c>
      <c r="B51" s="192" t="s">
        <v>98</v>
      </c>
      <c r="C51" s="460"/>
      <c r="D51" s="192"/>
      <c r="E51" s="195">
        <v>100</v>
      </c>
      <c r="F51" s="195">
        <v>100</v>
      </c>
      <c r="G51" s="195">
        <v>100</v>
      </c>
      <c r="H51" s="474">
        <v>100</v>
      </c>
      <c r="I51" s="475">
        <v>83</v>
      </c>
    </row>
    <row r="52" spans="1:9" x14ac:dyDescent="0.35">
      <c r="A52" s="462" t="s">
        <v>684</v>
      </c>
      <c r="B52" s="192" t="s">
        <v>98</v>
      </c>
      <c r="C52" s="460"/>
      <c r="D52" s="192"/>
      <c r="E52" s="195">
        <v>100</v>
      </c>
      <c r="F52" s="195">
        <v>100</v>
      </c>
      <c r="G52" s="195">
        <v>100</v>
      </c>
      <c r="H52" s="474">
        <v>100</v>
      </c>
      <c r="I52" s="475">
        <v>100</v>
      </c>
    </row>
    <row r="53" spans="1:9" x14ac:dyDescent="0.35">
      <c r="A53" s="462" t="s">
        <v>685</v>
      </c>
      <c r="B53" s="192" t="s">
        <v>98</v>
      </c>
      <c r="C53" s="460"/>
      <c r="D53" s="192"/>
      <c r="E53" s="195">
        <v>100</v>
      </c>
      <c r="F53" s="195">
        <v>83</v>
      </c>
      <c r="G53" s="195">
        <v>86</v>
      </c>
      <c r="H53" s="474">
        <v>100</v>
      </c>
      <c r="I53" s="475">
        <v>83</v>
      </c>
    </row>
    <row r="54" spans="1:9" x14ac:dyDescent="0.35">
      <c r="A54" s="462" t="s">
        <v>686</v>
      </c>
      <c r="B54" s="192" t="s">
        <v>98</v>
      </c>
      <c r="C54" s="460"/>
      <c r="D54" s="192"/>
      <c r="E54" s="195">
        <v>100</v>
      </c>
      <c r="F54" s="195">
        <v>100</v>
      </c>
      <c r="G54" s="195">
        <v>100</v>
      </c>
      <c r="H54" s="474">
        <v>100</v>
      </c>
      <c r="I54" s="475">
        <v>100</v>
      </c>
    </row>
    <row r="55" spans="1:9" x14ac:dyDescent="0.35">
      <c r="A55" s="462" t="s">
        <v>687</v>
      </c>
      <c r="B55" s="192" t="s">
        <v>98</v>
      </c>
      <c r="C55" s="460"/>
      <c r="D55" s="192"/>
      <c r="E55" s="195">
        <v>100</v>
      </c>
      <c r="F55" s="195">
        <v>100</v>
      </c>
      <c r="G55" s="195">
        <v>100</v>
      </c>
      <c r="H55" s="474">
        <v>100</v>
      </c>
      <c r="I55" s="475">
        <v>83</v>
      </c>
    </row>
    <row r="56" spans="1:9" x14ac:dyDescent="0.35">
      <c r="A56" s="462" t="s">
        <v>688</v>
      </c>
      <c r="B56" s="192" t="s">
        <v>98</v>
      </c>
      <c r="C56" s="460"/>
      <c r="D56" s="192"/>
      <c r="E56" s="195">
        <v>100</v>
      </c>
      <c r="F56" s="195">
        <v>100</v>
      </c>
      <c r="G56" s="23"/>
      <c r="H56" s="23"/>
      <c r="I56" s="32"/>
    </row>
    <row r="57" spans="1:9" x14ac:dyDescent="0.35">
      <c r="A57" s="462" t="s">
        <v>689</v>
      </c>
      <c r="B57" s="192" t="s">
        <v>98</v>
      </c>
      <c r="C57" s="460"/>
      <c r="D57" s="192"/>
      <c r="E57" s="23"/>
      <c r="F57" s="195">
        <v>100</v>
      </c>
      <c r="G57" s="195">
        <v>86</v>
      </c>
      <c r="H57" s="477">
        <v>100</v>
      </c>
      <c r="I57" s="478">
        <v>83</v>
      </c>
    </row>
    <row r="58" spans="1:9" x14ac:dyDescent="0.35">
      <c r="A58" s="462" t="s">
        <v>690</v>
      </c>
      <c r="B58" s="192" t="s">
        <v>98</v>
      </c>
      <c r="C58" s="460"/>
      <c r="D58" s="192"/>
      <c r="E58" s="195">
        <v>83</v>
      </c>
      <c r="F58" s="195">
        <v>83</v>
      </c>
      <c r="G58" s="195">
        <v>86</v>
      </c>
      <c r="H58" s="477">
        <v>75</v>
      </c>
      <c r="I58" s="478">
        <v>100</v>
      </c>
    </row>
    <row r="59" spans="1:9" x14ac:dyDescent="0.35">
      <c r="A59" s="462" t="s">
        <v>691</v>
      </c>
      <c r="B59" s="192" t="s">
        <v>98</v>
      </c>
      <c r="C59" s="366"/>
      <c r="D59" s="293"/>
      <c r="E59" s="32"/>
      <c r="F59" s="32"/>
      <c r="G59" s="32"/>
      <c r="H59" s="32"/>
      <c r="I59" s="478">
        <v>100</v>
      </c>
    </row>
    <row r="60" spans="1:9" x14ac:dyDescent="0.35">
      <c r="A60" s="457" t="s">
        <v>693</v>
      </c>
      <c r="B60" s="458"/>
      <c r="C60" s="459"/>
      <c r="D60" s="458"/>
      <c r="E60" s="335"/>
      <c r="F60" s="335"/>
      <c r="G60" s="335"/>
      <c r="H60" s="479"/>
      <c r="I60" s="480"/>
    </row>
    <row r="61" spans="1:9" x14ac:dyDescent="0.35">
      <c r="A61" s="465" t="s">
        <v>679</v>
      </c>
      <c r="B61" s="466" t="s">
        <v>303</v>
      </c>
      <c r="C61" s="467"/>
      <c r="D61" s="202"/>
      <c r="E61" s="468">
        <v>5</v>
      </c>
      <c r="F61" s="468">
        <v>6</v>
      </c>
      <c r="G61" s="468">
        <v>6</v>
      </c>
      <c r="H61" s="469">
        <v>6</v>
      </c>
      <c r="I61" s="468">
        <v>5</v>
      </c>
    </row>
    <row r="62" spans="1:9" x14ac:dyDescent="0.35">
      <c r="A62" s="462" t="s">
        <v>694</v>
      </c>
      <c r="B62" s="192" t="s">
        <v>303</v>
      </c>
      <c r="C62" s="460"/>
      <c r="D62" s="192"/>
      <c r="E62" s="195">
        <v>5</v>
      </c>
      <c r="F62" s="195">
        <v>6</v>
      </c>
      <c r="G62" s="195">
        <v>6</v>
      </c>
      <c r="H62" s="471">
        <v>6</v>
      </c>
      <c r="I62" s="470">
        <v>5</v>
      </c>
    </row>
    <row r="63" spans="1:9" x14ac:dyDescent="0.35">
      <c r="A63" s="462" t="s">
        <v>695</v>
      </c>
      <c r="B63" s="192" t="s">
        <v>303</v>
      </c>
      <c r="C63" s="460"/>
      <c r="D63" s="192"/>
      <c r="E63" s="195">
        <v>5</v>
      </c>
      <c r="F63" s="195">
        <v>6</v>
      </c>
      <c r="G63" s="195">
        <v>6</v>
      </c>
      <c r="H63" s="471">
        <v>6</v>
      </c>
      <c r="I63" s="470">
        <v>5</v>
      </c>
    </row>
    <row r="64" spans="1:9" x14ac:dyDescent="0.35">
      <c r="A64" s="462" t="s">
        <v>685</v>
      </c>
      <c r="B64" s="192" t="s">
        <v>303</v>
      </c>
      <c r="C64" s="460"/>
      <c r="D64" s="192"/>
      <c r="E64" s="195">
        <v>4</v>
      </c>
      <c r="F64" s="195">
        <v>3</v>
      </c>
      <c r="G64" s="195">
        <v>5</v>
      </c>
      <c r="H64" s="471">
        <v>6</v>
      </c>
      <c r="I64" s="470">
        <v>4</v>
      </c>
    </row>
    <row r="65" spans="1:9" x14ac:dyDescent="0.35">
      <c r="A65" s="462" t="s">
        <v>687</v>
      </c>
      <c r="B65" s="192" t="s">
        <v>303</v>
      </c>
      <c r="C65" s="460"/>
      <c r="D65" s="192"/>
      <c r="E65" s="195">
        <v>5</v>
      </c>
      <c r="F65" s="195">
        <v>4</v>
      </c>
      <c r="G65" s="195">
        <v>6</v>
      </c>
      <c r="H65" s="471">
        <v>6</v>
      </c>
      <c r="I65" s="470">
        <v>4</v>
      </c>
    </row>
    <row r="66" spans="1:9" x14ac:dyDescent="0.35">
      <c r="A66" s="462" t="s">
        <v>690</v>
      </c>
      <c r="B66" s="192" t="s">
        <v>303</v>
      </c>
      <c r="C66" s="460"/>
      <c r="D66" s="192"/>
      <c r="E66" s="195">
        <v>5</v>
      </c>
      <c r="F66" s="195">
        <v>4</v>
      </c>
      <c r="G66" s="195">
        <v>6</v>
      </c>
      <c r="H66" s="471">
        <v>5</v>
      </c>
      <c r="I66" s="470">
        <v>5</v>
      </c>
    </row>
    <row r="67" spans="1:9" x14ac:dyDescent="0.35">
      <c r="A67" s="465" t="s">
        <v>692</v>
      </c>
      <c r="B67" s="466" t="s">
        <v>98</v>
      </c>
      <c r="C67" s="467"/>
      <c r="D67" s="202"/>
      <c r="E67" s="481">
        <v>96</v>
      </c>
      <c r="F67" s="481">
        <v>77</v>
      </c>
      <c r="G67" s="481">
        <v>97</v>
      </c>
      <c r="H67" s="482">
        <v>96.6</v>
      </c>
      <c r="I67" s="483">
        <v>92</v>
      </c>
    </row>
    <row r="68" spans="1:9" x14ac:dyDescent="0.35">
      <c r="A68" s="462" t="s">
        <v>694</v>
      </c>
      <c r="B68" s="192" t="s">
        <v>98</v>
      </c>
      <c r="C68" s="460"/>
      <c r="D68" s="192"/>
      <c r="E68" s="195">
        <v>100</v>
      </c>
      <c r="F68" s="195">
        <v>100</v>
      </c>
      <c r="G68" s="195">
        <v>100</v>
      </c>
      <c r="H68" s="477">
        <v>100</v>
      </c>
      <c r="I68" s="478">
        <v>100</v>
      </c>
    </row>
    <row r="69" spans="1:9" x14ac:dyDescent="0.35">
      <c r="A69" s="462" t="s">
        <v>695</v>
      </c>
      <c r="B69" s="192" t="s">
        <v>98</v>
      </c>
      <c r="C69" s="460"/>
      <c r="D69" s="192"/>
      <c r="E69" s="195">
        <v>100</v>
      </c>
      <c r="F69" s="195">
        <v>100</v>
      </c>
      <c r="G69" s="195">
        <v>100</v>
      </c>
      <c r="H69" s="477">
        <v>100</v>
      </c>
      <c r="I69" s="478">
        <v>100</v>
      </c>
    </row>
    <row r="70" spans="1:9" x14ac:dyDescent="0.35">
      <c r="A70" s="462" t="s">
        <v>685</v>
      </c>
      <c r="B70" s="192" t="s">
        <v>98</v>
      </c>
      <c r="C70" s="460"/>
      <c r="D70" s="192"/>
      <c r="E70" s="195">
        <v>80</v>
      </c>
      <c r="F70" s="195">
        <v>50</v>
      </c>
      <c r="G70" s="195">
        <v>83</v>
      </c>
      <c r="H70" s="477">
        <v>100</v>
      </c>
      <c r="I70" s="478">
        <v>80</v>
      </c>
    </row>
    <row r="71" spans="1:9" x14ac:dyDescent="0.35">
      <c r="A71" s="462" t="s">
        <v>687</v>
      </c>
      <c r="B71" s="192" t="s">
        <v>98</v>
      </c>
      <c r="C71" s="460"/>
      <c r="D71" s="192"/>
      <c r="E71" s="195">
        <v>100</v>
      </c>
      <c r="F71" s="195">
        <v>67</v>
      </c>
      <c r="G71" s="195">
        <v>100</v>
      </c>
      <c r="H71" s="477">
        <v>100</v>
      </c>
      <c r="I71" s="478">
        <v>80</v>
      </c>
    </row>
    <row r="72" spans="1:9" x14ac:dyDescent="0.35">
      <c r="A72" s="462" t="s">
        <v>690</v>
      </c>
      <c r="B72" s="192" t="s">
        <v>98</v>
      </c>
      <c r="C72" s="460"/>
      <c r="D72" s="192"/>
      <c r="E72" s="195">
        <v>100</v>
      </c>
      <c r="F72" s="195">
        <v>67</v>
      </c>
      <c r="G72" s="195">
        <v>100</v>
      </c>
      <c r="H72" s="477">
        <v>83</v>
      </c>
      <c r="I72" s="478">
        <v>100</v>
      </c>
    </row>
    <row r="73" spans="1:9" x14ac:dyDescent="0.35">
      <c r="A73" s="457" t="s">
        <v>696</v>
      </c>
      <c r="B73" s="458"/>
      <c r="C73" s="459"/>
      <c r="D73" s="458"/>
      <c r="E73" s="335"/>
      <c r="F73" s="335"/>
      <c r="G73" s="335"/>
      <c r="H73" s="479"/>
      <c r="I73" s="480"/>
    </row>
    <row r="74" spans="1:9" x14ac:dyDescent="0.35">
      <c r="A74" s="465" t="s">
        <v>679</v>
      </c>
      <c r="B74" s="466" t="s">
        <v>303</v>
      </c>
      <c r="C74" s="467"/>
      <c r="D74" s="202"/>
      <c r="E74" s="468">
        <v>5</v>
      </c>
      <c r="F74" s="468">
        <v>5</v>
      </c>
      <c r="G74" s="468">
        <v>4</v>
      </c>
      <c r="H74" s="469">
        <v>5</v>
      </c>
      <c r="I74" s="468">
        <v>5</v>
      </c>
    </row>
    <row r="75" spans="1:9" x14ac:dyDescent="0.35">
      <c r="A75" s="462" t="s">
        <v>683</v>
      </c>
      <c r="B75" s="192" t="s">
        <v>303</v>
      </c>
      <c r="C75" s="460"/>
      <c r="D75" s="484"/>
      <c r="E75" s="195">
        <v>5</v>
      </c>
      <c r="F75" s="195">
        <v>5</v>
      </c>
      <c r="G75" s="195">
        <v>4</v>
      </c>
      <c r="H75" s="471">
        <v>5</v>
      </c>
      <c r="I75" s="196">
        <v>5</v>
      </c>
    </row>
    <row r="76" spans="1:9" x14ac:dyDescent="0.35">
      <c r="A76" s="462" t="s">
        <v>684</v>
      </c>
      <c r="B76" s="192" t="s">
        <v>303</v>
      </c>
      <c r="C76" s="460"/>
      <c r="D76" s="484"/>
      <c r="E76" s="195">
        <v>4</v>
      </c>
      <c r="F76" s="195">
        <v>4</v>
      </c>
      <c r="G76" s="195">
        <v>2</v>
      </c>
      <c r="H76" s="471">
        <v>5</v>
      </c>
      <c r="I76" s="196">
        <v>5</v>
      </c>
    </row>
    <row r="77" spans="1:9" x14ac:dyDescent="0.35">
      <c r="A77" s="462" t="s">
        <v>687</v>
      </c>
      <c r="B77" s="192" t="s">
        <v>303</v>
      </c>
      <c r="C77" s="460"/>
      <c r="D77" s="484"/>
      <c r="E77" s="195">
        <v>3</v>
      </c>
      <c r="F77" s="195">
        <v>4</v>
      </c>
      <c r="G77" s="195">
        <v>3</v>
      </c>
      <c r="H77" s="471">
        <v>3</v>
      </c>
      <c r="I77" s="196">
        <v>5</v>
      </c>
    </row>
    <row r="78" spans="1:9" x14ac:dyDescent="0.35">
      <c r="A78" s="462" t="s">
        <v>688</v>
      </c>
      <c r="B78" s="192" t="s">
        <v>303</v>
      </c>
      <c r="C78" s="460"/>
      <c r="D78" s="484"/>
      <c r="E78" s="195">
        <v>5</v>
      </c>
      <c r="F78" s="195">
        <v>2</v>
      </c>
      <c r="G78" s="23"/>
      <c r="H78" s="23"/>
      <c r="I78" s="32"/>
    </row>
    <row r="79" spans="1:9" x14ac:dyDescent="0.35">
      <c r="A79" s="462" t="s">
        <v>689</v>
      </c>
      <c r="B79" s="192" t="s">
        <v>303</v>
      </c>
      <c r="C79" s="460"/>
      <c r="D79" s="484"/>
      <c r="E79" s="23"/>
      <c r="F79" s="195">
        <v>1</v>
      </c>
      <c r="G79" s="195">
        <v>3</v>
      </c>
      <c r="H79" s="471">
        <v>2</v>
      </c>
      <c r="I79" s="470">
        <v>3</v>
      </c>
    </row>
    <row r="80" spans="1:9" ht="16.5" x14ac:dyDescent="0.35">
      <c r="A80" s="462" t="s">
        <v>697</v>
      </c>
      <c r="B80" s="192" t="s">
        <v>303</v>
      </c>
      <c r="C80" s="366"/>
      <c r="D80" s="287"/>
      <c r="E80" s="32"/>
      <c r="F80" s="32"/>
      <c r="G80" s="32"/>
      <c r="H80" s="32"/>
      <c r="I80" s="470">
        <v>1</v>
      </c>
    </row>
    <row r="81" spans="1:9" x14ac:dyDescent="0.35">
      <c r="A81" s="465" t="s">
        <v>692</v>
      </c>
      <c r="B81" s="466" t="s">
        <v>98</v>
      </c>
      <c r="C81" s="467"/>
      <c r="D81" s="202"/>
      <c r="E81" s="481">
        <v>85</v>
      </c>
      <c r="F81" s="481">
        <v>82</v>
      </c>
      <c r="G81" s="481">
        <v>75</v>
      </c>
      <c r="H81" s="481">
        <v>75</v>
      </c>
      <c r="I81" s="485">
        <v>92</v>
      </c>
    </row>
    <row r="82" spans="1:9" x14ac:dyDescent="0.35">
      <c r="A82" s="462" t="s">
        <v>683</v>
      </c>
      <c r="B82" s="192" t="s">
        <v>98</v>
      </c>
      <c r="C82" s="460"/>
      <c r="D82" s="192"/>
      <c r="E82" s="195">
        <v>100</v>
      </c>
      <c r="F82" s="195">
        <v>100</v>
      </c>
      <c r="G82" s="195">
        <v>100</v>
      </c>
      <c r="H82" s="477">
        <v>100</v>
      </c>
      <c r="I82" s="486">
        <v>100</v>
      </c>
    </row>
    <row r="83" spans="1:9" x14ac:dyDescent="0.35">
      <c r="A83" s="462" t="s">
        <v>684</v>
      </c>
      <c r="B83" s="192" t="s">
        <v>98</v>
      </c>
      <c r="C83" s="460"/>
      <c r="D83" s="192"/>
      <c r="E83" s="195">
        <v>80</v>
      </c>
      <c r="F83" s="195">
        <v>80</v>
      </c>
      <c r="G83" s="195">
        <v>50</v>
      </c>
      <c r="H83" s="477">
        <v>100</v>
      </c>
      <c r="I83" s="486">
        <v>100</v>
      </c>
    </row>
    <row r="84" spans="1:9" x14ac:dyDescent="0.35">
      <c r="A84" s="462" t="s">
        <v>687</v>
      </c>
      <c r="B84" s="192" t="s">
        <v>98</v>
      </c>
      <c r="C84" s="460"/>
      <c r="D84" s="192"/>
      <c r="E84" s="195">
        <v>60</v>
      </c>
      <c r="F84" s="195">
        <v>80</v>
      </c>
      <c r="G84" s="195">
        <v>75</v>
      </c>
      <c r="H84" s="477">
        <v>60</v>
      </c>
      <c r="I84" s="486">
        <v>100</v>
      </c>
    </row>
    <row r="85" spans="1:9" x14ac:dyDescent="0.35">
      <c r="A85" s="462" t="s">
        <v>688</v>
      </c>
      <c r="B85" s="192" t="s">
        <v>98</v>
      </c>
      <c r="C85" s="460"/>
      <c r="D85" s="192"/>
      <c r="E85" s="195">
        <v>100</v>
      </c>
      <c r="F85" s="195">
        <v>100</v>
      </c>
      <c r="G85" s="23"/>
      <c r="H85" s="23"/>
      <c r="I85" s="32"/>
    </row>
    <row r="86" spans="1:9" x14ac:dyDescent="0.35">
      <c r="A86" s="462" t="s">
        <v>689</v>
      </c>
      <c r="B86" s="192" t="s">
        <v>98</v>
      </c>
      <c r="C86" s="460"/>
      <c r="D86" s="192"/>
      <c r="E86" s="23"/>
      <c r="F86" s="195">
        <v>50</v>
      </c>
      <c r="G86" s="195">
        <v>75</v>
      </c>
      <c r="H86" s="477">
        <v>40</v>
      </c>
      <c r="I86" s="196">
        <v>60</v>
      </c>
    </row>
    <row r="87" spans="1:9" ht="16.5" x14ac:dyDescent="0.35">
      <c r="A87" s="462" t="s">
        <v>697</v>
      </c>
      <c r="B87" s="192" t="s">
        <v>98</v>
      </c>
      <c r="C87" s="366"/>
      <c r="D87" s="293"/>
      <c r="E87" s="32"/>
      <c r="F87" s="32"/>
      <c r="G87" s="32"/>
      <c r="H87" s="32"/>
      <c r="I87" s="196">
        <v>100</v>
      </c>
    </row>
    <row r="88" spans="1:9" x14ac:dyDescent="0.35">
      <c r="A88" s="457" t="s">
        <v>698</v>
      </c>
      <c r="B88" s="458"/>
      <c r="C88" s="459"/>
      <c r="D88" s="458"/>
      <c r="E88" s="335"/>
      <c r="F88" s="335"/>
      <c r="G88" s="335"/>
      <c r="H88" s="479"/>
      <c r="I88" s="480"/>
    </row>
    <row r="89" spans="1:9" x14ac:dyDescent="0.35">
      <c r="A89" s="465" t="s">
        <v>679</v>
      </c>
      <c r="B89" s="466" t="s">
        <v>303</v>
      </c>
      <c r="C89" s="467"/>
      <c r="D89" s="202"/>
      <c r="E89" s="468">
        <v>4</v>
      </c>
      <c r="F89" s="468">
        <v>4</v>
      </c>
      <c r="G89" s="468">
        <v>4</v>
      </c>
      <c r="H89" s="469">
        <v>4</v>
      </c>
      <c r="I89" s="468">
        <v>4</v>
      </c>
    </row>
    <row r="90" spans="1:9" ht="16.5" x14ac:dyDescent="0.35">
      <c r="A90" s="462" t="s">
        <v>699</v>
      </c>
      <c r="B90" s="192" t="s">
        <v>303</v>
      </c>
      <c r="C90" s="460"/>
      <c r="D90" s="484"/>
      <c r="E90" s="195">
        <v>3</v>
      </c>
      <c r="F90" s="195">
        <v>4</v>
      </c>
      <c r="G90" s="195">
        <v>3</v>
      </c>
      <c r="H90" s="471">
        <v>4</v>
      </c>
      <c r="I90" s="196">
        <v>2</v>
      </c>
    </row>
    <row r="91" spans="1:9" x14ac:dyDescent="0.35">
      <c r="A91" s="462" t="s">
        <v>684</v>
      </c>
      <c r="B91" s="192" t="s">
        <v>303</v>
      </c>
      <c r="C91" s="460"/>
      <c r="D91" s="484"/>
      <c r="E91" s="195">
        <v>2</v>
      </c>
      <c r="F91" s="195">
        <v>4</v>
      </c>
      <c r="G91" s="195">
        <v>4</v>
      </c>
      <c r="H91" s="471">
        <v>4</v>
      </c>
      <c r="I91" s="196">
        <v>4</v>
      </c>
    </row>
    <row r="92" spans="1:9" x14ac:dyDescent="0.35">
      <c r="A92" s="462" t="s">
        <v>688</v>
      </c>
      <c r="B92" s="192" t="s">
        <v>303</v>
      </c>
      <c r="C92" s="460"/>
      <c r="D92" s="484"/>
      <c r="E92" s="195">
        <v>4</v>
      </c>
      <c r="F92" s="195">
        <v>2</v>
      </c>
      <c r="G92" s="23"/>
      <c r="H92" s="23"/>
      <c r="I92" s="32"/>
    </row>
    <row r="93" spans="1:9" x14ac:dyDescent="0.35">
      <c r="A93" s="462" t="s">
        <v>690</v>
      </c>
      <c r="B93" s="192" t="s">
        <v>303</v>
      </c>
      <c r="C93" s="460"/>
      <c r="D93" s="484"/>
      <c r="E93" s="195">
        <v>3</v>
      </c>
      <c r="F93" s="195">
        <v>2</v>
      </c>
      <c r="G93" s="195">
        <v>3</v>
      </c>
      <c r="H93" s="471">
        <v>3</v>
      </c>
      <c r="I93" s="196">
        <v>4</v>
      </c>
    </row>
    <row r="94" spans="1:9" ht="16.5" x14ac:dyDescent="0.35">
      <c r="A94" s="462" t="s">
        <v>700</v>
      </c>
      <c r="B94" s="192" t="s">
        <v>303</v>
      </c>
      <c r="C94" s="366"/>
      <c r="D94" s="287"/>
      <c r="E94" s="32"/>
      <c r="F94" s="32"/>
      <c r="G94" s="32"/>
      <c r="H94" s="32"/>
      <c r="I94" s="196">
        <v>2</v>
      </c>
    </row>
    <row r="95" spans="1:9" x14ac:dyDescent="0.35">
      <c r="A95" s="465" t="s">
        <v>692</v>
      </c>
      <c r="B95" s="466" t="s">
        <v>98</v>
      </c>
      <c r="C95" s="467"/>
      <c r="D95" s="202"/>
      <c r="E95" s="468">
        <v>75</v>
      </c>
      <c r="F95" s="468">
        <v>88</v>
      </c>
      <c r="G95" s="468">
        <v>83</v>
      </c>
      <c r="H95" s="472">
        <v>91.666666666666657</v>
      </c>
      <c r="I95" s="566">
        <v>100</v>
      </c>
    </row>
    <row r="96" spans="1:9" ht="16.5" x14ac:dyDescent="0.35">
      <c r="A96" s="462" t="s">
        <v>699</v>
      </c>
      <c r="B96" s="192" t="s">
        <v>98</v>
      </c>
      <c r="C96" s="460"/>
      <c r="D96" s="192"/>
      <c r="E96" s="195">
        <v>75</v>
      </c>
      <c r="F96" s="195">
        <v>100</v>
      </c>
      <c r="G96" s="195">
        <v>75</v>
      </c>
      <c r="H96" s="477">
        <v>100</v>
      </c>
      <c r="I96" s="196">
        <v>100</v>
      </c>
    </row>
    <row r="97" spans="1:18" x14ac:dyDescent="0.35">
      <c r="A97" s="462" t="s">
        <v>684</v>
      </c>
      <c r="B97" s="192" t="s">
        <v>98</v>
      </c>
      <c r="C97" s="460"/>
      <c r="D97" s="192"/>
      <c r="E97" s="195">
        <v>50</v>
      </c>
      <c r="F97" s="195">
        <v>100</v>
      </c>
      <c r="G97" s="195">
        <v>100</v>
      </c>
      <c r="H97" s="477">
        <v>100</v>
      </c>
      <c r="I97" s="196">
        <v>100</v>
      </c>
    </row>
    <row r="98" spans="1:18" x14ac:dyDescent="0.35">
      <c r="A98" s="462" t="s">
        <v>688</v>
      </c>
      <c r="B98" s="192" t="s">
        <v>98</v>
      </c>
      <c r="C98" s="460"/>
      <c r="D98" s="192"/>
      <c r="E98" s="195">
        <v>100</v>
      </c>
      <c r="F98" s="195">
        <v>100</v>
      </c>
      <c r="G98" s="23"/>
      <c r="H98" s="23"/>
      <c r="I98" s="32"/>
    </row>
    <row r="99" spans="1:18" x14ac:dyDescent="0.35">
      <c r="A99" s="462" t="s">
        <v>690</v>
      </c>
      <c r="B99" s="192" t="s">
        <v>98</v>
      </c>
      <c r="C99" s="460"/>
      <c r="D99" s="192"/>
      <c r="E99" s="195">
        <v>75</v>
      </c>
      <c r="F99" s="195">
        <v>50</v>
      </c>
      <c r="G99" s="195">
        <v>100</v>
      </c>
      <c r="H99" s="477">
        <v>75</v>
      </c>
      <c r="I99" s="196">
        <v>100</v>
      </c>
    </row>
    <row r="100" spans="1:18" ht="16.5" x14ac:dyDescent="0.35">
      <c r="A100" s="462" t="s">
        <v>700</v>
      </c>
      <c r="B100" s="192" t="s">
        <v>98</v>
      </c>
      <c r="C100" s="366"/>
      <c r="D100" s="293"/>
      <c r="E100" s="32"/>
      <c r="F100" s="32"/>
      <c r="G100" s="32"/>
      <c r="H100" s="32"/>
      <c r="I100" s="196">
        <v>100</v>
      </c>
    </row>
    <row r="101" spans="1:18" x14ac:dyDescent="0.35">
      <c r="A101" s="487"/>
      <c r="B101" s="488"/>
      <c r="C101" s="489"/>
      <c r="D101" s="488"/>
      <c r="E101" s="490"/>
      <c r="F101" s="490"/>
      <c r="G101" s="490"/>
      <c r="H101" s="490"/>
      <c r="I101" s="490"/>
    </row>
    <row r="102" spans="1:18" s="102" customFormat="1" x14ac:dyDescent="0.35">
      <c r="A102" s="456" t="s">
        <v>701</v>
      </c>
      <c r="B102" s="11" t="s">
        <v>2</v>
      </c>
      <c r="C102" s="127"/>
      <c r="D102" s="11"/>
      <c r="E102" s="13">
        <v>2018</v>
      </c>
      <c r="F102" s="13">
        <v>2019</v>
      </c>
      <c r="G102" s="13">
        <v>2020</v>
      </c>
      <c r="H102" s="13">
        <v>2021</v>
      </c>
      <c r="I102" s="13">
        <v>2022</v>
      </c>
      <c r="J102" s="1"/>
      <c r="K102" s="1"/>
      <c r="L102" s="1"/>
      <c r="M102" s="1"/>
      <c r="N102" s="1"/>
      <c r="O102" s="1"/>
      <c r="P102" s="1"/>
      <c r="Q102" s="1"/>
      <c r="R102" s="1"/>
    </row>
    <row r="103" spans="1:18" s="102" customFormat="1" x14ac:dyDescent="0.35">
      <c r="A103" s="457" t="s">
        <v>702</v>
      </c>
      <c r="B103" s="491" t="s">
        <v>98</v>
      </c>
      <c r="C103" s="459"/>
      <c r="D103" s="491"/>
      <c r="E103" s="335"/>
      <c r="F103" s="335"/>
      <c r="G103" s="335"/>
      <c r="H103" s="335"/>
      <c r="I103" s="335"/>
      <c r="J103" s="1"/>
      <c r="K103" s="1"/>
      <c r="L103" s="1"/>
      <c r="M103" s="1"/>
      <c r="N103" s="1"/>
      <c r="O103" s="1"/>
      <c r="P103" s="1"/>
      <c r="Q103" s="1"/>
      <c r="R103" s="1"/>
    </row>
    <row r="104" spans="1:18" s="102" customFormat="1" x14ac:dyDescent="0.35">
      <c r="A104" s="353" t="s">
        <v>462</v>
      </c>
      <c r="B104" s="192" t="s">
        <v>98</v>
      </c>
      <c r="C104" s="460"/>
      <c r="D104" s="192"/>
      <c r="E104" s="492">
        <v>91.304347826086996</v>
      </c>
      <c r="F104" s="492">
        <v>87.5</v>
      </c>
      <c r="G104" s="492">
        <v>86.363636363636402</v>
      </c>
      <c r="H104" s="492">
        <v>88.461538461538495</v>
      </c>
      <c r="I104" s="492">
        <v>95.8</v>
      </c>
      <c r="J104" s="1"/>
      <c r="K104" s="1"/>
      <c r="L104" s="1"/>
      <c r="M104" s="1"/>
      <c r="N104" s="1"/>
      <c r="O104" s="1"/>
      <c r="P104" s="1"/>
      <c r="Q104" s="1"/>
      <c r="R104" s="1"/>
    </row>
    <row r="105" spans="1:18" s="102" customFormat="1" x14ac:dyDescent="0.35">
      <c r="A105" s="353" t="s">
        <v>463</v>
      </c>
      <c r="B105" s="192" t="s">
        <v>98</v>
      </c>
      <c r="C105" s="460"/>
      <c r="D105" s="192"/>
      <c r="E105" s="493">
        <v>8.6956521739130395</v>
      </c>
      <c r="F105" s="493">
        <v>12.5</v>
      </c>
      <c r="G105" s="492">
        <v>13.636363636363599</v>
      </c>
      <c r="H105" s="493">
        <v>11.538461538461499</v>
      </c>
      <c r="I105" s="494">
        <v>4.2</v>
      </c>
      <c r="J105" s="1"/>
      <c r="K105" s="1"/>
      <c r="L105" s="1"/>
      <c r="M105" s="1"/>
      <c r="N105" s="1"/>
      <c r="O105" s="1"/>
      <c r="P105" s="1"/>
      <c r="Q105" s="1"/>
      <c r="R105" s="1"/>
    </row>
    <row r="106" spans="1:18" s="102" customFormat="1" x14ac:dyDescent="0.35">
      <c r="A106" s="457" t="s">
        <v>703</v>
      </c>
      <c r="B106" s="491" t="s">
        <v>98</v>
      </c>
      <c r="C106" s="459"/>
      <c r="D106" s="491"/>
      <c r="E106" s="495"/>
      <c r="F106" s="495"/>
      <c r="G106" s="495"/>
      <c r="H106" s="495"/>
      <c r="I106" s="495"/>
      <c r="J106" s="1"/>
      <c r="K106" s="1"/>
      <c r="L106" s="1"/>
      <c r="M106" s="1"/>
      <c r="N106" s="1"/>
      <c r="O106" s="1"/>
      <c r="P106" s="1"/>
      <c r="Q106" s="1"/>
      <c r="R106" s="1"/>
    </row>
    <row r="107" spans="1:18" s="102" customFormat="1" x14ac:dyDescent="0.35">
      <c r="A107" s="353" t="s">
        <v>704</v>
      </c>
      <c r="B107" s="192" t="s">
        <v>98</v>
      </c>
      <c r="C107" s="460"/>
      <c r="D107" s="192"/>
      <c r="E107" s="493">
        <v>78.260869565217405</v>
      </c>
      <c r="F107" s="493">
        <v>79.1666666666667</v>
      </c>
      <c r="G107" s="493">
        <v>77.272727272727295</v>
      </c>
      <c r="H107" s="493">
        <v>80.769230769230802</v>
      </c>
      <c r="I107" s="493">
        <v>83.3</v>
      </c>
      <c r="J107" s="1"/>
      <c r="K107" s="1"/>
      <c r="L107" s="1"/>
      <c r="M107" s="1"/>
      <c r="N107" s="1"/>
      <c r="O107" s="1"/>
      <c r="P107" s="1"/>
      <c r="Q107" s="1"/>
      <c r="R107" s="1"/>
    </row>
    <row r="108" spans="1:18" s="102" customFormat="1" x14ac:dyDescent="0.35">
      <c r="A108" s="353" t="s">
        <v>705</v>
      </c>
      <c r="B108" s="192" t="s">
        <v>98</v>
      </c>
      <c r="C108" s="460"/>
      <c r="D108" s="192"/>
      <c r="E108" s="493">
        <v>13.0434782608696</v>
      </c>
      <c r="F108" s="493">
        <v>12.5</v>
      </c>
      <c r="G108" s="493">
        <v>13.636363636363599</v>
      </c>
      <c r="H108" s="493">
        <v>11.538461538461499</v>
      </c>
      <c r="I108" s="493">
        <v>8.3000000000000007</v>
      </c>
      <c r="J108" s="1"/>
      <c r="K108" s="1"/>
      <c r="L108" s="1"/>
      <c r="M108" s="1"/>
      <c r="N108" s="1"/>
      <c r="O108" s="1"/>
      <c r="P108" s="1"/>
      <c r="Q108" s="1"/>
      <c r="R108" s="1"/>
    </row>
    <row r="109" spans="1:18" s="102" customFormat="1" x14ac:dyDescent="0.35">
      <c r="A109" s="353" t="s">
        <v>706</v>
      </c>
      <c r="B109" s="192" t="s">
        <v>98</v>
      </c>
      <c r="C109" s="460"/>
      <c r="D109" s="192"/>
      <c r="E109" s="493">
        <v>0</v>
      </c>
      <c r="F109" s="493">
        <v>0</v>
      </c>
      <c r="G109" s="493">
        <v>0</v>
      </c>
      <c r="H109" s="493">
        <v>0</v>
      </c>
      <c r="I109" s="493">
        <v>0</v>
      </c>
      <c r="J109" s="1"/>
      <c r="K109" s="1"/>
      <c r="L109" s="1"/>
      <c r="M109" s="1"/>
      <c r="N109" s="1"/>
      <c r="O109" s="1"/>
      <c r="P109" s="1"/>
      <c r="Q109" s="1"/>
      <c r="R109" s="1"/>
    </row>
    <row r="110" spans="1:18" s="102" customFormat="1" x14ac:dyDescent="0.35">
      <c r="A110" s="353" t="s">
        <v>707</v>
      </c>
      <c r="B110" s="192" t="s">
        <v>98</v>
      </c>
      <c r="C110" s="460"/>
      <c r="D110" s="192"/>
      <c r="E110" s="493">
        <v>4.3478260869565197</v>
      </c>
      <c r="F110" s="493">
        <v>4.1666666666666696</v>
      </c>
      <c r="G110" s="493">
        <v>4.5454545454545503</v>
      </c>
      <c r="H110" s="493">
        <v>3.8461538461538498</v>
      </c>
      <c r="I110" s="493">
        <v>4.2</v>
      </c>
      <c r="J110" s="1"/>
      <c r="K110" s="1"/>
      <c r="L110" s="1"/>
      <c r="M110" s="1"/>
      <c r="N110" s="1"/>
      <c r="O110" s="1"/>
      <c r="P110" s="1"/>
      <c r="Q110" s="1"/>
      <c r="R110" s="1"/>
    </row>
    <row r="111" spans="1:18" s="102" customFormat="1" x14ac:dyDescent="0.35">
      <c r="A111" s="353" t="s">
        <v>708</v>
      </c>
      <c r="B111" s="192" t="s">
        <v>98</v>
      </c>
      <c r="C111" s="460"/>
      <c r="D111" s="192"/>
      <c r="E111" s="493">
        <v>4.3478260869565197</v>
      </c>
      <c r="F111" s="493">
        <v>4.1666666666666696</v>
      </c>
      <c r="G111" s="493">
        <v>4.5454545454545503</v>
      </c>
      <c r="H111" s="493">
        <v>3.8461538461538498</v>
      </c>
      <c r="I111" s="493">
        <v>4.2</v>
      </c>
      <c r="J111" s="1"/>
      <c r="K111" s="1"/>
      <c r="L111" s="1"/>
      <c r="M111" s="1"/>
      <c r="N111" s="1"/>
      <c r="O111" s="1"/>
      <c r="P111" s="1"/>
      <c r="Q111" s="1"/>
      <c r="R111" s="1"/>
    </row>
    <row r="112" spans="1:18" s="102" customFormat="1" x14ac:dyDescent="0.35">
      <c r="A112" s="457" t="s">
        <v>709</v>
      </c>
      <c r="B112" s="491" t="s">
        <v>98</v>
      </c>
      <c r="C112" s="459"/>
      <c r="D112" s="491"/>
      <c r="E112" s="495"/>
      <c r="F112" s="495"/>
      <c r="G112" s="495"/>
      <c r="H112" s="495"/>
      <c r="I112" s="495"/>
      <c r="J112" s="1"/>
      <c r="K112" s="1"/>
      <c r="L112" s="1"/>
      <c r="M112" s="1"/>
      <c r="N112" s="1"/>
      <c r="O112" s="1"/>
      <c r="P112" s="1"/>
      <c r="Q112" s="1"/>
      <c r="R112" s="1"/>
    </row>
    <row r="113" spans="1:18" s="102" customFormat="1" x14ac:dyDescent="0.35">
      <c r="A113" s="353" t="s">
        <v>710</v>
      </c>
      <c r="B113" s="192" t="s">
        <v>98</v>
      </c>
      <c r="C113" s="460"/>
      <c r="D113" s="192"/>
      <c r="E113" s="492">
        <v>0</v>
      </c>
      <c r="F113" s="492">
        <v>0</v>
      </c>
      <c r="G113" s="492">
        <v>0</v>
      </c>
      <c r="H113" s="492">
        <v>0</v>
      </c>
      <c r="I113" s="492">
        <v>0</v>
      </c>
      <c r="J113" s="1"/>
      <c r="K113" s="1"/>
      <c r="L113" s="1"/>
      <c r="M113" s="1"/>
      <c r="N113" s="1"/>
      <c r="O113" s="1"/>
      <c r="P113" s="1"/>
      <c r="Q113" s="1"/>
      <c r="R113" s="1"/>
    </row>
    <row r="114" spans="1:18" s="102" customFormat="1" x14ac:dyDescent="0.35">
      <c r="A114" s="353" t="s">
        <v>711</v>
      </c>
      <c r="B114" s="192" t="s">
        <v>98</v>
      </c>
      <c r="C114" s="460"/>
      <c r="D114" s="192"/>
      <c r="E114" s="492">
        <v>26.086956521739101</v>
      </c>
      <c r="F114" s="492">
        <v>29.1666666666667</v>
      </c>
      <c r="G114" s="492">
        <v>31.818181818181799</v>
      </c>
      <c r="H114" s="492">
        <v>23.076923076923102</v>
      </c>
      <c r="I114" s="492">
        <v>29.2</v>
      </c>
      <c r="J114" s="1"/>
      <c r="K114" s="1"/>
      <c r="L114" s="1"/>
      <c r="M114" s="1"/>
      <c r="N114" s="1"/>
      <c r="O114" s="1"/>
      <c r="P114" s="1"/>
      <c r="Q114" s="1"/>
      <c r="R114" s="1"/>
    </row>
    <row r="115" spans="1:18" s="102" customFormat="1" x14ac:dyDescent="0.35">
      <c r="A115" s="353" t="s">
        <v>712</v>
      </c>
      <c r="B115" s="192" t="s">
        <v>98</v>
      </c>
      <c r="C115" s="460"/>
      <c r="D115" s="192"/>
      <c r="E115" s="492">
        <v>73.913043478260903</v>
      </c>
      <c r="F115" s="492">
        <v>70.8333333333333</v>
      </c>
      <c r="G115" s="492">
        <v>68.181818181818201</v>
      </c>
      <c r="H115" s="492">
        <v>76.923076923076906</v>
      </c>
      <c r="I115" s="492">
        <v>70.8</v>
      </c>
      <c r="J115" s="1"/>
      <c r="K115" s="1"/>
      <c r="L115" s="1"/>
      <c r="M115" s="1"/>
      <c r="N115" s="1"/>
      <c r="O115" s="1"/>
      <c r="P115" s="1"/>
      <c r="Q115" s="1"/>
      <c r="R115" s="1"/>
    </row>
    <row r="116" spans="1:18" s="102" customFormat="1" x14ac:dyDescent="0.35">
      <c r="A116" s="487"/>
      <c r="B116" s="488"/>
      <c r="C116" s="489"/>
      <c r="D116" s="488"/>
      <c r="E116" s="490"/>
      <c r="F116" s="490"/>
      <c r="G116" s="490"/>
      <c r="H116" s="490"/>
      <c r="I116" s="437"/>
      <c r="J116" s="1"/>
      <c r="K116" s="1"/>
      <c r="L116" s="1"/>
      <c r="M116" s="1"/>
      <c r="N116" s="1"/>
      <c r="O116" s="1"/>
      <c r="P116" s="1"/>
      <c r="Q116" s="1"/>
      <c r="R116" s="1"/>
    </row>
    <row r="117" spans="1:18" s="102" customFormat="1" x14ac:dyDescent="0.35">
      <c r="A117" s="416" t="s">
        <v>713</v>
      </c>
      <c r="B117" s="417" t="s">
        <v>2</v>
      </c>
      <c r="C117" s="418"/>
      <c r="D117" s="417"/>
      <c r="E117" s="419">
        <v>2018</v>
      </c>
      <c r="F117" s="419">
        <v>2019</v>
      </c>
      <c r="G117" s="420">
        <v>2020</v>
      </c>
      <c r="H117" s="420">
        <v>2021</v>
      </c>
      <c r="I117" s="421">
        <v>2022</v>
      </c>
      <c r="J117" s="1"/>
      <c r="K117" s="1"/>
      <c r="L117" s="1"/>
      <c r="M117" s="1"/>
      <c r="N117" s="1"/>
      <c r="O117" s="1"/>
      <c r="P117" s="1"/>
      <c r="Q117" s="1"/>
      <c r="R117" s="1"/>
    </row>
    <row r="118" spans="1:18" s="102" customFormat="1" ht="16.5" x14ac:dyDescent="0.35">
      <c r="A118" s="399" t="s">
        <v>714</v>
      </c>
      <c r="B118" s="423" t="s">
        <v>303</v>
      </c>
      <c r="C118" s="496"/>
      <c r="D118" s="423"/>
      <c r="E118" s="497">
        <v>126</v>
      </c>
      <c r="F118" s="498">
        <v>116</v>
      </c>
      <c r="G118" s="498">
        <v>78</v>
      </c>
      <c r="H118" s="498">
        <v>105</v>
      </c>
      <c r="I118" s="499">
        <v>102</v>
      </c>
      <c r="J118" s="1"/>
      <c r="K118" s="1"/>
      <c r="L118" s="1"/>
      <c r="M118" s="1"/>
      <c r="N118" s="1"/>
      <c r="O118" s="1"/>
      <c r="P118" s="1"/>
      <c r="Q118" s="1"/>
      <c r="R118" s="1"/>
    </row>
    <row r="119" spans="1:18" s="102" customFormat="1" x14ac:dyDescent="0.35">
      <c r="A119" s="500" t="s">
        <v>715</v>
      </c>
      <c r="B119" s="501" t="s">
        <v>303</v>
      </c>
      <c r="C119" s="428"/>
      <c r="D119" s="501"/>
      <c r="E119" s="502">
        <v>53</v>
      </c>
      <c r="F119" s="502">
        <v>69</v>
      </c>
      <c r="G119" s="502">
        <v>42</v>
      </c>
      <c r="H119" s="502">
        <v>58</v>
      </c>
      <c r="I119" s="503">
        <v>55</v>
      </c>
      <c r="J119" s="1"/>
      <c r="K119" s="1"/>
      <c r="L119" s="1"/>
      <c r="M119" s="1"/>
      <c r="N119" s="1"/>
      <c r="O119" s="1"/>
      <c r="P119" s="1"/>
      <c r="Q119" s="1"/>
      <c r="R119" s="1"/>
    </row>
    <row r="120" spans="1:18" s="102" customFormat="1" x14ac:dyDescent="0.35">
      <c r="A120" s="500" t="s">
        <v>716</v>
      </c>
      <c r="B120" s="501" t="s">
        <v>303</v>
      </c>
      <c r="C120" s="428"/>
      <c r="D120" s="501"/>
      <c r="E120" s="502">
        <v>73</v>
      </c>
      <c r="F120" s="502">
        <v>47</v>
      </c>
      <c r="G120" s="502">
        <v>28</v>
      </c>
      <c r="H120" s="502">
        <v>36</v>
      </c>
      <c r="I120" s="503">
        <v>44</v>
      </c>
      <c r="J120" s="1"/>
      <c r="K120" s="1"/>
      <c r="L120" s="1"/>
      <c r="M120" s="1"/>
      <c r="N120" s="1"/>
      <c r="O120" s="1"/>
      <c r="P120" s="1"/>
      <c r="Q120" s="1"/>
      <c r="R120" s="1"/>
    </row>
    <row r="121" spans="1:18" s="102" customFormat="1" x14ac:dyDescent="0.35">
      <c r="A121" s="500" t="s">
        <v>717</v>
      </c>
      <c r="B121" s="501" t="s">
        <v>303</v>
      </c>
      <c r="C121" s="501"/>
      <c r="D121" s="501"/>
      <c r="E121" s="504"/>
      <c r="F121" s="504"/>
      <c r="G121" s="502">
        <v>8</v>
      </c>
      <c r="H121" s="502">
        <v>11</v>
      </c>
      <c r="I121" s="503">
        <v>3</v>
      </c>
      <c r="J121" s="1"/>
      <c r="K121" s="1"/>
      <c r="L121" s="1"/>
      <c r="M121" s="1"/>
      <c r="N121" s="1"/>
      <c r="O121" s="1"/>
      <c r="P121" s="1"/>
      <c r="Q121" s="1"/>
      <c r="R121" s="1"/>
    </row>
    <row r="122" spans="1:18" s="102" customFormat="1" ht="16.5" x14ac:dyDescent="0.35">
      <c r="A122" s="505" t="s">
        <v>718</v>
      </c>
      <c r="B122" s="501" t="s">
        <v>303</v>
      </c>
      <c r="C122" s="506"/>
      <c r="D122" s="501"/>
      <c r="E122" s="507">
        <v>82</v>
      </c>
      <c r="F122" s="507">
        <v>87</v>
      </c>
      <c r="G122" s="507">
        <v>51</v>
      </c>
      <c r="H122" s="507">
        <v>78</v>
      </c>
      <c r="I122" s="508">
        <v>71</v>
      </c>
      <c r="J122" s="1"/>
      <c r="K122" s="1"/>
      <c r="L122" s="1"/>
      <c r="M122" s="1"/>
      <c r="N122" s="1"/>
      <c r="O122" s="1"/>
      <c r="P122" s="1"/>
      <c r="Q122" s="1"/>
      <c r="R122" s="1"/>
    </row>
    <row r="123" spans="1:18" s="102" customFormat="1" ht="16.5" x14ac:dyDescent="0.35">
      <c r="A123" s="505" t="s">
        <v>719</v>
      </c>
      <c r="B123" s="501" t="s">
        <v>303</v>
      </c>
      <c r="C123" s="506"/>
      <c r="D123" s="501"/>
      <c r="E123" s="507">
        <v>37</v>
      </c>
      <c r="F123" s="507">
        <v>38</v>
      </c>
      <c r="G123" s="507">
        <v>18</v>
      </c>
      <c r="H123" s="507">
        <v>21</v>
      </c>
      <c r="I123" s="508">
        <v>22</v>
      </c>
      <c r="J123" s="1"/>
      <c r="K123" s="1"/>
      <c r="L123" s="1"/>
      <c r="M123" s="1"/>
      <c r="N123" s="1"/>
      <c r="O123" s="1"/>
      <c r="P123" s="1"/>
      <c r="Q123" s="1"/>
      <c r="R123" s="1"/>
    </row>
    <row r="124" spans="1:18" s="102" customFormat="1" ht="16.5" x14ac:dyDescent="0.35">
      <c r="A124" s="399" t="s">
        <v>720</v>
      </c>
      <c r="B124" s="423" t="s">
        <v>303</v>
      </c>
      <c r="C124" s="509"/>
      <c r="D124" s="423"/>
      <c r="E124" s="497"/>
      <c r="F124" s="498">
        <v>119</v>
      </c>
      <c r="G124" s="498">
        <v>83</v>
      </c>
      <c r="H124" s="498">
        <v>116</v>
      </c>
      <c r="I124" s="499">
        <v>111</v>
      </c>
      <c r="J124" s="1"/>
      <c r="K124" s="1"/>
      <c r="L124" s="1"/>
      <c r="M124" s="1"/>
      <c r="N124" s="1"/>
      <c r="O124" s="1"/>
      <c r="P124" s="1"/>
      <c r="Q124" s="1"/>
      <c r="R124" s="1"/>
    </row>
    <row r="125" spans="1:18" s="102" customFormat="1" ht="29" x14ac:dyDescent="0.35">
      <c r="A125" s="510" t="s">
        <v>721</v>
      </c>
      <c r="B125" s="511" t="s">
        <v>303</v>
      </c>
      <c r="C125" s="512"/>
      <c r="D125" s="511"/>
      <c r="E125" s="513"/>
      <c r="F125" s="513"/>
      <c r="G125" s="513"/>
      <c r="H125" s="514">
        <v>3</v>
      </c>
      <c r="I125" s="515">
        <v>9</v>
      </c>
      <c r="J125" s="1"/>
      <c r="K125" s="1"/>
      <c r="L125" s="1"/>
      <c r="M125" s="1"/>
      <c r="N125" s="1"/>
      <c r="O125" s="1"/>
      <c r="P125" s="1"/>
      <c r="Q125" s="1"/>
      <c r="R125" s="1"/>
    </row>
    <row r="126" spans="1:18" s="102" customFormat="1" x14ac:dyDescent="0.35">
      <c r="A126" s="516" t="s">
        <v>722</v>
      </c>
      <c r="B126" s="501" t="s">
        <v>303</v>
      </c>
      <c r="C126" s="517"/>
      <c r="D126" s="501"/>
      <c r="E126" s="518"/>
      <c r="F126" s="513"/>
      <c r="G126" s="513"/>
      <c r="H126" s="519">
        <v>0</v>
      </c>
      <c r="I126" s="520">
        <v>0</v>
      </c>
      <c r="J126" s="1"/>
      <c r="K126" s="1"/>
      <c r="L126" s="1"/>
      <c r="M126" s="1"/>
      <c r="N126" s="1"/>
      <c r="O126" s="1"/>
      <c r="P126" s="1"/>
      <c r="Q126" s="1"/>
      <c r="R126" s="1"/>
    </row>
    <row r="127" spans="1:18" s="102" customFormat="1" x14ac:dyDescent="0.35">
      <c r="A127" s="516" t="s">
        <v>723</v>
      </c>
      <c r="B127" s="501" t="s">
        <v>303</v>
      </c>
      <c r="C127" s="517"/>
      <c r="D127" s="501"/>
      <c r="E127" s="518"/>
      <c r="F127" s="513"/>
      <c r="G127" s="513"/>
      <c r="H127" s="519">
        <v>3</v>
      </c>
      <c r="I127" s="520">
        <v>7</v>
      </c>
      <c r="J127" s="1"/>
      <c r="K127" s="1"/>
      <c r="L127" s="1"/>
      <c r="M127" s="1"/>
      <c r="N127" s="1"/>
      <c r="O127" s="1"/>
      <c r="P127" s="1"/>
      <c r="Q127" s="1"/>
      <c r="R127" s="1"/>
    </row>
    <row r="128" spans="1:18" s="102" customFormat="1" x14ac:dyDescent="0.35">
      <c r="A128" s="516" t="s">
        <v>724</v>
      </c>
      <c r="B128" s="501" t="s">
        <v>303</v>
      </c>
      <c r="C128" s="517"/>
      <c r="D128" s="501"/>
      <c r="E128" s="518"/>
      <c r="F128" s="513"/>
      <c r="G128" s="513"/>
      <c r="H128" s="519">
        <v>0</v>
      </c>
      <c r="I128" s="520">
        <v>0</v>
      </c>
      <c r="J128" s="1"/>
      <c r="K128" s="1"/>
      <c r="L128" s="1"/>
      <c r="M128" s="1"/>
      <c r="N128" s="1"/>
      <c r="O128" s="1"/>
      <c r="P128" s="1"/>
      <c r="Q128" s="1"/>
      <c r="R128" s="1"/>
    </row>
    <row r="129" spans="1:18" s="102" customFormat="1" x14ac:dyDescent="0.35">
      <c r="A129" s="516" t="s">
        <v>725</v>
      </c>
      <c r="B129" s="501" t="s">
        <v>303</v>
      </c>
      <c r="C129" s="517"/>
      <c r="D129" s="501"/>
      <c r="E129" s="518"/>
      <c r="F129" s="513"/>
      <c r="G129" s="513"/>
      <c r="H129" s="519">
        <v>0</v>
      </c>
      <c r="I129" s="520">
        <v>2</v>
      </c>
      <c r="J129" s="1"/>
      <c r="K129" s="1"/>
      <c r="L129" s="1"/>
      <c r="M129" s="1"/>
      <c r="N129" s="1"/>
      <c r="O129" s="1"/>
      <c r="P129" s="1"/>
      <c r="Q129" s="1"/>
      <c r="R129" s="1"/>
    </row>
    <row r="130" spans="1:18" s="102" customFormat="1" ht="43.5" x14ac:dyDescent="0.35">
      <c r="A130" s="510" t="s">
        <v>726</v>
      </c>
      <c r="B130" s="511" t="s">
        <v>303</v>
      </c>
      <c r="C130" s="512"/>
      <c r="D130" s="511"/>
      <c r="E130" s="513"/>
      <c r="F130" s="513"/>
      <c r="G130" s="513"/>
      <c r="H130" s="514">
        <v>7</v>
      </c>
      <c r="I130" s="515">
        <v>6</v>
      </c>
      <c r="J130" s="1"/>
      <c r="K130" s="1"/>
      <c r="L130" s="1"/>
      <c r="M130" s="1"/>
      <c r="N130" s="1"/>
      <c r="O130" s="1"/>
      <c r="P130" s="1"/>
      <c r="Q130" s="1"/>
      <c r="R130" s="1"/>
    </row>
    <row r="131" spans="1:18" s="102" customFormat="1" x14ac:dyDescent="0.35">
      <c r="A131" s="516" t="s">
        <v>727</v>
      </c>
      <c r="B131" s="428" t="s">
        <v>303</v>
      </c>
      <c r="C131" s="521"/>
      <c r="D131" s="428"/>
      <c r="E131" s="522"/>
      <c r="F131" s="513"/>
      <c r="G131" s="513"/>
      <c r="H131" s="523">
        <v>0</v>
      </c>
      <c r="I131" s="524">
        <v>2</v>
      </c>
      <c r="J131" s="1"/>
      <c r="K131" s="1"/>
      <c r="L131" s="1"/>
      <c r="M131" s="1"/>
      <c r="N131" s="1"/>
      <c r="O131" s="1"/>
      <c r="P131" s="1"/>
      <c r="Q131" s="1"/>
      <c r="R131" s="1"/>
    </row>
    <row r="132" spans="1:18" s="102" customFormat="1" x14ac:dyDescent="0.35">
      <c r="A132" s="516" t="s">
        <v>728</v>
      </c>
      <c r="B132" s="428" t="s">
        <v>303</v>
      </c>
      <c r="C132" s="521"/>
      <c r="D132" s="428"/>
      <c r="E132" s="522"/>
      <c r="F132" s="513"/>
      <c r="G132" s="513"/>
      <c r="H132" s="523">
        <v>3</v>
      </c>
      <c r="I132" s="524">
        <v>1</v>
      </c>
      <c r="J132" s="1"/>
      <c r="K132" s="1"/>
      <c r="L132" s="1"/>
      <c r="M132" s="1"/>
      <c r="N132" s="1"/>
      <c r="O132" s="1"/>
      <c r="P132" s="1"/>
      <c r="Q132" s="1"/>
      <c r="R132" s="1"/>
    </row>
    <row r="133" spans="1:18" s="102" customFormat="1" x14ac:dyDescent="0.35">
      <c r="A133" s="516" t="s">
        <v>729</v>
      </c>
      <c r="B133" s="501" t="s">
        <v>303</v>
      </c>
      <c r="C133" s="517"/>
      <c r="D133" s="501"/>
      <c r="E133" s="518"/>
      <c r="F133" s="513"/>
      <c r="G133" s="513"/>
      <c r="H133" s="519">
        <v>0</v>
      </c>
      <c r="I133" s="520">
        <v>1</v>
      </c>
      <c r="J133" s="1"/>
      <c r="K133" s="1"/>
      <c r="L133" s="1"/>
      <c r="M133" s="1"/>
      <c r="N133" s="1"/>
      <c r="O133" s="1"/>
      <c r="P133" s="1"/>
      <c r="Q133" s="1"/>
      <c r="R133" s="1"/>
    </row>
    <row r="134" spans="1:18" s="102" customFormat="1" x14ac:dyDescent="0.35">
      <c r="A134" s="516" t="s">
        <v>730</v>
      </c>
      <c r="B134" s="501" t="s">
        <v>303</v>
      </c>
      <c r="C134" s="517"/>
      <c r="D134" s="501"/>
      <c r="E134" s="518"/>
      <c r="F134" s="513"/>
      <c r="G134" s="513"/>
      <c r="H134" s="519">
        <v>4</v>
      </c>
      <c r="I134" s="520">
        <v>2</v>
      </c>
      <c r="J134" s="1"/>
      <c r="K134" s="1"/>
      <c r="L134" s="1"/>
      <c r="M134" s="1"/>
      <c r="N134" s="1"/>
      <c r="O134" s="1"/>
      <c r="P134" s="1"/>
      <c r="Q134" s="1"/>
      <c r="R134" s="1"/>
    </row>
    <row r="135" spans="1:18" s="102" customFormat="1" ht="43.5" x14ac:dyDescent="0.35">
      <c r="A135" s="510" t="s">
        <v>731</v>
      </c>
      <c r="B135" s="511" t="s">
        <v>303</v>
      </c>
      <c r="C135" s="517"/>
      <c r="D135" s="501"/>
      <c r="E135" s="518"/>
      <c r="F135" s="513"/>
      <c r="G135" s="513"/>
      <c r="H135" s="514">
        <v>53</v>
      </c>
      <c r="I135" s="515">
        <v>45</v>
      </c>
      <c r="J135" s="1"/>
      <c r="K135" s="1"/>
      <c r="L135" s="1"/>
      <c r="M135" s="1"/>
      <c r="N135" s="1"/>
      <c r="O135" s="1"/>
      <c r="P135" s="1"/>
      <c r="Q135" s="1"/>
      <c r="R135" s="1"/>
    </row>
    <row r="136" spans="1:18" s="102" customFormat="1" x14ac:dyDescent="0.35">
      <c r="A136" s="516" t="s">
        <v>732</v>
      </c>
      <c r="B136" s="501" t="s">
        <v>303</v>
      </c>
      <c r="C136" s="517"/>
      <c r="D136" s="501"/>
      <c r="E136" s="518"/>
      <c r="F136" s="513"/>
      <c r="G136" s="513"/>
      <c r="H136" s="519">
        <v>26</v>
      </c>
      <c r="I136" s="520">
        <v>34</v>
      </c>
      <c r="J136" s="1"/>
      <c r="K136" s="1"/>
      <c r="L136" s="1"/>
      <c r="M136" s="1"/>
      <c r="N136" s="1"/>
      <c r="O136" s="1"/>
      <c r="P136" s="1"/>
      <c r="Q136" s="1"/>
      <c r="R136" s="1"/>
    </row>
    <row r="137" spans="1:18" s="102" customFormat="1" x14ac:dyDescent="0.35">
      <c r="A137" s="516" t="s">
        <v>733</v>
      </c>
      <c r="B137" s="428" t="s">
        <v>303</v>
      </c>
      <c r="C137" s="521"/>
      <c r="D137" s="428"/>
      <c r="E137" s="522"/>
      <c r="F137" s="513"/>
      <c r="G137" s="513"/>
      <c r="H137" s="523">
        <v>10</v>
      </c>
      <c r="I137" s="524">
        <v>4</v>
      </c>
      <c r="J137" s="1"/>
      <c r="K137" s="1"/>
      <c r="L137" s="1"/>
      <c r="M137" s="1"/>
      <c r="N137" s="1"/>
      <c r="O137" s="1"/>
      <c r="P137" s="1"/>
      <c r="Q137" s="1"/>
      <c r="R137" s="1"/>
    </row>
    <row r="138" spans="1:18" s="102" customFormat="1" x14ac:dyDescent="0.35">
      <c r="A138" s="516" t="s">
        <v>734</v>
      </c>
      <c r="B138" s="428" t="s">
        <v>303</v>
      </c>
      <c r="C138" s="521"/>
      <c r="D138" s="428"/>
      <c r="E138" s="522"/>
      <c r="F138" s="513"/>
      <c r="G138" s="513"/>
      <c r="H138" s="523">
        <v>5</v>
      </c>
      <c r="I138" s="524">
        <v>2</v>
      </c>
      <c r="J138" s="1"/>
      <c r="K138" s="1"/>
      <c r="L138" s="1"/>
      <c r="M138" s="1"/>
      <c r="N138" s="1"/>
      <c r="O138" s="1"/>
      <c r="P138" s="1"/>
      <c r="Q138" s="1"/>
      <c r="R138" s="1"/>
    </row>
    <row r="139" spans="1:18" s="102" customFormat="1" x14ac:dyDescent="0.35">
      <c r="A139" s="516" t="s">
        <v>735</v>
      </c>
      <c r="B139" s="501" t="s">
        <v>303</v>
      </c>
      <c r="C139" s="517"/>
      <c r="D139" s="501"/>
      <c r="E139" s="518"/>
      <c r="F139" s="513"/>
      <c r="G139" s="513"/>
      <c r="H139" s="519">
        <v>7</v>
      </c>
      <c r="I139" s="520">
        <v>4</v>
      </c>
      <c r="J139" s="1"/>
      <c r="K139" s="1"/>
      <c r="L139" s="1"/>
      <c r="M139" s="1"/>
      <c r="N139" s="1"/>
      <c r="O139" s="1"/>
      <c r="P139" s="1"/>
      <c r="Q139" s="1"/>
      <c r="R139" s="1"/>
    </row>
    <row r="140" spans="1:18" s="102" customFormat="1" x14ac:dyDescent="0.35">
      <c r="A140" s="516" t="s">
        <v>736</v>
      </c>
      <c r="B140" s="501" t="s">
        <v>303</v>
      </c>
      <c r="C140" s="517"/>
      <c r="D140" s="501"/>
      <c r="E140" s="518"/>
      <c r="F140" s="513"/>
      <c r="G140" s="513"/>
      <c r="H140" s="519">
        <v>3</v>
      </c>
      <c r="I140" s="520">
        <v>1</v>
      </c>
      <c r="J140" s="1"/>
      <c r="K140" s="1"/>
      <c r="L140" s="1"/>
      <c r="M140" s="1"/>
      <c r="N140" s="1"/>
      <c r="O140" s="1"/>
      <c r="P140" s="1"/>
      <c r="Q140" s="1"/>
      <c r="R140" s="1"/>
    </row>
    <row r="141" spans="1:18" s="102" customFormat="1" x14ac:dyDescent="0.35">
      <c r="A141" s="516" t="s">
        <v>737</v>
      </c>
      <c r="B141" s="501" t="s">
        <v>303</v>
      </c>
      <c r="C141" s="517"/>
      <c r="D141" s="501"/>
      <c r="E141" s="518"/>
      <c r="F141" s="513"/>
      <c r="G141" s="513"/>
      <c r="H141" s="519">
        <v>1</v>
      </c>
      <c r="I141" s="520">
        <v>0</v>
      </c>
      <c r="J141" s="1"/>
      <c r="K141" s="1"/>
      <c r="L141" s="1"/>
      <c r="M141" s="1"/>
      <c r="N141" s="1"/>
      <c r="O141" s="1"/>
      <c r="P141" s="1"/>
      <c r="Q141" s="1"/>
      <c r="R141" s="1"/>
    </row>
    <row r="142" spans="1:18" s="102" customFormat="1" x14ac:dyDescent="0.35">
      <c r="A142" s="516" t="s">
        <v>738</v>
      </c>
      <c r="B142" s="501" t="s">
        <v>303</v>
      </c>
      <c r="C142" s="517"/>
      <c r="D142" s="501"/>
      <c r="E142" s="518"/>
      <c r="F142" s="513"/>
      <c r="G142" s="513"/>
      <c r="H142" s="519">
        <v>1</v>
      </c>
      <c r="I142" s="520">
        <v>0</v>
      </c>
      <c r="J142" s="1"/>
      <c r="K142" s="1"/>
      <c r="L142" s="1"/>
      <c r="M142" s="1"/>
      <c r="N142" s="1"/>
      <c r="O142" s="1"/>
      <c r="P142" s="1"/>
      <c r="Q142" s="1"/>
      <c r="R142" s="1"/>
    </row>
    <row r="143" spans="1:18" s="102" customFormat="1" ht="43.5" x14ac:dyDescent="0.35">
      <c r="A143" s="510" t="s">
        <v>739</v>
      </c>
      <c r="B143" s="511" t="s">
        <v>303</v>
      </c>
      <c r="C143" s="512"/>
      <c r="D143" s="511"/>
      <c r="E143" s="513"/>
      <c r="F143" s="513"/>
      <c r="G143" s="513"/>
      <c r="H143" s="514">
        <v>28</v>
      </c>
      <c r="I143" s="515">
        <v>21</v>
      </c>
      <c r="J143" s="1"/>
      <c r="K143" s="1"/>
      <c r="L143" s="1"/>
      <c r="M143" s="1"/>
      <c r="N143" s="1"/>
      <c r="O143" s="1"/>
      <c r="P143" s="1"/>
      <c r="Q143" s="1"/>
      <c r="R143" s="1"/>
    </row>
    <row r="144" spans="1:18" s="102" customFormat="1" x14ac:dyDescent="0.35">
      <c r="A144" s="516" t="s">
        <v>740</v>
      </c>
      <c r="B144" s="501" t="s">
        <v>303</v>
      </c>
      <c r="C144" s="517"/>
      <c r="D144" s="501"/>
      <c r="E144" s="518"/>
      <c r="F144" s="513"/>
      <c r="G144" s="513"/>
      <c r="H144" s="519">
        <v>9</v>
      </c>
      <c r="I144" s="520">
        <v>8</v>
      </c>
      <c r="J144" s="1"/>
      <c r="K144" s="1"/>
      <c r="L144" s="1"/>
      <c r="M144" s="1"/>
      <c r="N144" s="1"/>
      <c r="O144" s="1"/>
      <c r="P144" s="1"/>
      <c r="Q144" s="1"/>
      <c r="R144" s="1"/>
    </row>
    <row r="145" spans="1:18" s="102" customFormat="1" x14ac:dyDescent="0.35">
      <c r="A145" s="516" t="s">
        <v>741</v>
      </c>
      <c r="B145" s="501" t="s">
        <v>303</v>
      </c>
      <c r="C145" s="517"/>
      <c r="D145" s="501"/>
      <c r="E145" s="518"/>
      <c r="F145" s="513"/>
      <c r="G145" s="513"/>
      <c r="H145" s="519">
        <v>0</v>
      </c>
      <c r="I145" s="520">
        <v>0</v>
      </c>
      <c r="J145" s="1"/>
      <c r="K145" s="1"/>
      <c r="L145" s="1"/>
      <c r="M145" s="1"/>
      <c r="N145" s="1"/>
      <c r="O145" s="1"/>
      <c r="P145" s="1"/>
      <c r="Q145" s="1"/>
      <c r="R145" s="1"/>
    </row>
    <row r="146" spans="1:18" s="102" customFormat="1" x14ac:dyDescent="0.35">
      <c r="A146" s="516" t="s">
        <v>742</v>
      </c>
      <c r="B146" s="501" t="s">
        <v>303</v>
      </c>
      <c r="C146" s="517"/>
      <c r="D146" s="501"/>
      <c r="E146" s="518"/>
      <c r="F146" s="513"/>
      <c r="G146" s="513"/>
      <c r="H146" s="519">
        <v>0</v>
      </c>
      <c r="I146" s="520">
        <v>2</v>
      </c>
      <c r="J146" s="1"/>
      <c r="K146" s="1"/>
      <c r="L146" s="1"/>
      <c r="M146" s="1"/>
      <c r="N146" s="1"/>
      <c r="O146" s="1"/>
      <c r="P146" s="1"/>
      <c r="Q146" s="1"/>
      <c r="R146" s="1"/>
    </row>
    <row r="147" spans="1:18" s="102" customFormat="1" x14ac:dyDescent="0.35">
      <c r="A147" s="516" t="s">
        <v>743</v>
      </c>
      <c r="B147" s="501" t="s">
        <v>303</v>
      </c>
      <c r="C147" s="517"/>
      <c r="D147" s="501"/>
      <c r="E147" s="518"/>
      <c r="F147" s="513"/>
      <c r="G147" s="513"/>
      <c r="H147" s="519">
        <v>4</v>
      </c>
      <c r="I147" s="520">
        <v>4</v>
      </c>
      <c r="J147" s="1"/>
      <c r="K147" s="1"/>
      <c r="L147" s="1"/>
      <c r="M147" s="1"/>
      <c r="N147" s="1"/>
      <c r="O147" s="1"/>
      <c r="P147" s="1"/>
      <c r="Q147" s="1"/>
      <c r="R147" s="1"/>
    </row>
    <row r="148" spans="1:18" s="102" customFormat="1" x14ac:dyDescent="0.35">
      <c r="A148" s="516" t="s">
        <v>744</v>
      </c>
      <c r="B148" s="501" t="s">
        <v>303</v>
      </c>
      <c r="C148" s="517"/>
      <c r="D148" s="501"/>
      <c r="E148" s="518"/>
      <c r="F148" s="513"/>
      <c r="G148" s="513"/>
      <c r="H148" s="519">
        <v>15</v>
      </c>
      <c r="I148" s="520">
        <v>7</v>
      </c>
      <c r="J148" s="1"/>
      <c r="K148" s="1"/>
      <c r="L148" s="1"/>
      <c r="M148" s="1"/>
      <c r="N148" s="1"/>
      <c r="O148" s="1"/>
      <c r="P148" s="1"/>
      <c r="Q148" s="1"/>
      <c r="R148" s="1"/>
    </row>
    <row r="149" spans="1:18" s="102" customFormat="1" x14ac:dyDescent="0.35">
      <c r="A149" s="525" t="s">
        <v>745</v>
      </c>
      <c r="B149" s="511" t="s">
        <v>303</v>
      </c>
      <c r="C149" s="517"/>
      <c r="D149" s="501"/>
      <c r="E149" s="518"/>
      <c r="F149" s="513"/>
      <c r="G149" s="513"/>
      <c r="H149" s="514">
        <v>22</v>
      </c>
      <c r="I149" s="515">
        <v>24</v>
      </c>
      <c r="J149" s="1"/>
      <c r="K149" s="1"/>
      <c r="L149" s="1"/>
      <c r="M149" s="1"/>
      <c r="N149" s="1"/>
      <c r="O149" s="1"/>
      <c r="P149" s="1"/>
      <c r="Q149" s="1"/>
      <c r="R149" s="1"/>
    </row>
    <row r="150" spans="1:18" s="102" customFormat="1" x14ac:dyDescent="0.35">
      <c r="A150" s="516" t="s">
        <v>746</v>
      </c>
      <c r="B150" s="501" t="s">
        <v>303</v>
      </c>
      <c r="C150" s="517"/>
      <c r="D150" s="501"/>
      <c r="E150" s="518"/>
      <c r="F150" s="513"/>
      <c r="G150" s="513"/>
      <c r="H150" s="519">
        <v>8</v>
      </c>
      <c r="I150" s="520">
        <v>10</v>
      </c>
      <c r="J150" s="1"/>
      <c r="K150" s="1"/>
      <c r="L150" s="1"/>
      <c r="M150" s="1"/>
      <c r="N150" s="1"/>
      <c r="O150" s="1"/>
      <c r="P150" s="1"/>
      <c r="Q150" s="1"/>
      <c r="R150" s="1"/>
    </row>
    <row r="151" spans="1:18" s="102" customFormat="1" x14ac:dyDescent="0.35">
      <c r="A151" s="516" t="s">
        <v>747</v>
      </c>
      <c r="B151" s="501" t="s">
        <v>303</v>
      </c>
      <c r="C151" s="517"/>
      <c r="D151" s="501"/>
      <c r="E151" s="518"/>
      <c r="F151" s="513"/>
      <c r="G151" s="513"/>
      <c r="H151" s="519">
        <v>6</v>
      </c>
      <c r="I151" s="520">
        <v>7</v>
      </c>
      <c r="J151" s="1"/>
      <c r="K151" s="1"/>
      <c r="L151" s="1"/>
      <c r="M151" s="1"/>
      <c r="N151" s="1"/>
      <c r="O151" s="1"/>
      <c r="P151" s="1"/>
      <c r="Q151" s="1"/>
      <c r="R151" s="1"/>
    </row>
    <row r="152" spans="1:18" s="102" customFormat="1" x14ac:dyDescent="0.35">
      <c r="A152" s="516" t="s">
        <v>748</v>
      </c>
      <c r="B152" s="501" t="s">
        <v>303</v>
      </c>
      <c r="C152" s="517"/>
      <c r="D152" s="501"/>
      <c r="E152" s="518"/>
      <c r="F152" s="513"/>
      <c r="G152" s="513"/>
      <c r="H152" s="519">
        <v>7</v>
      </c>
      <c r="I152" s="520">
        <v>1</v>
      </c>
      <c r="J152" s="1"/>
      <c r="K152" s="1"/>
      <c r="L152" s="1"/>
      <c r="M152" s="1"/>
      <c r="N152" s="1"/>
      <c r="O152" s="1"/>
      <c r="P152" s="1"/>
      <c r="Q152" s="1"/>
      <c r="R152" s="1"/>
    </row>
    <row r="153" spans="1:18" s="102" customFormat="1" x14ac:dyDescent="0.35">
      <c r="A153" s="516" t="s">
        <v>749</v>
      </c>
      <c r="B153" s="501" t="s">
        <v>303</v>
      </c>
      <c r="C153" s="517"/>
      <c r="D153" s="501"/>
      <c r="E153" s="518"/>
      <c r="F153" s="513"/>
      <c r="G153" s="513"/>
      <c r="H153" s="519">
        <v>0</v>
      </c>
      <c r="I153" s="520">
        <v>2</v>
      </c>
      <c r="J153" s="1"/>
      <c r="K153" s="1"/>
      <c r="L153" s="1"/>
      <c r="M153" s="1"/>
      <c r="N153" s="1"/>
      <c r="O153" s="1"/>
      <c r="P153" s="1"/>
      <c r="Q153" s="1"/>
      <c r="R153" s="1"/>
    </row>
    <row r="154" spans="1:18" s="102" customFormat="1" x14ac:dyDescent="0.35">
      <c r="A154" s="516" t="s">
        <v>750</v>
      </c>
      <c r="B154" s="501" t="s">
        <v>303</v>
      </c>
      <c r="C154" s="517"/>
      <c r="D154" s="501"/>
      <c r="E154" s="518"/>
      <c r="F154" s="513"/>
      <c r="G154" s="513"/>
      <c r="H154" s="519">
        <v>0</v>
      </c>
      <c r="I154" s="520">
        <v>0</v>
      </c>
      <c r="J154" s="1"/>
      <c r="K154" s="1"/>
      <c r="L154" s="1"/>
      <c r="M154" s="1"/>
      <c r="N154" s="1"/>
      <c r="O154" s="1"/>
      <c r="P154" s="1"/>
      <c r="Q154" s="1"/>
      <c r="R154" s="1"/>
    </row>
    <row r="155" spans="1:18" s="102" customFormat="1" x14ac:dyDescent="0.35">
      <c r="A155" s="516" t="s">
        <v>751</v>
      </c>
      <c r="B155" s="501" t="s">
        <v>303</v>
      </c>
      <c r="C155" s="517"/>
      <c r="D155" s="501"/>
      <c r="E155" s="518"/>
      <c r="F155" s="513"/>
      <c r="G155" s="513"/>
      <c r="H155" s="519">
        <v>0</v>
      </c>
      <c r="I155" s="520">
        <v>0</v>
      </c>
      <c r="J155" s="1"/>
      <c r="K155" s="1"/>
      <c r="L155" s="1"/>
      <c r="M155" s="1"/>
      <c r="N155" s="1"/>
      <c r="O155" s="1"/>
      <c r="P155" s="1"/>
      <c r="Q155" s="1"/>
      <c r="R155" s="1"/>
    </row>
    <row r="156" spans="1:18" s="102" customFormat="1" x14ac:dyDescent="0.35">
      <c r="A156" s="516" t="s">
        <v>752</v>
      </c>
      <c r="B156" s="501" t="s">
        <v>303</v>
      </c>
      <c r="C156" s="517"/>
      <c r="D156" s="501"/>
      <c r="E156" s="518"/>
      <c r="F156" s="513"/>
      <c r="G156" s="513"/>
      <c r="H156" s="519">
        <v>1</v>
      </c>
      <c r="I156" s="520">
        <v>4</v>
      </c>
      <c r="J156" s="1"/>
      <c r="K156" s="1"/>
      <c r="L156" s="1"/>
      <c r="M156" s="1"/>
      <c r="N156" s="1"/>
      <c r="O156" s="1"/>
      <c r="P156" s="1"/>
      <c r="Q156" s="1"/>
      <c r="R156" s="1"/>
    </row>
    <row r="157" spans="1:18" s="102" customFormat="1" ht="29" x14ac:dyDescent="0.35">
      <c r="A157" s="510" t="s">
        <v>753</v>
      </c>
      <c r="B157" s="511" t="s">
        <v>303</v>
      </c>
      <c r="C157" s="512"/>
      <c r="D157" s="511"/>
      <c r="E157" s="513"/>
      <c r="F157" s="513"/>
      <c r="G157" s="513"/>
      <c r="H157" s="514">
        <v>3</v>
      </c>
      <c r="I157" s="515">
        <v>6</v>
      </c>
      <c r="J157" s="1"/>
      <c r="K157" s="1"/>
      <c r="L157" s="1"/>
      <c r="M157" s="1"/>
      <c r="N157" s="1"/>
      <c r="O157" s="1"/>
      <c r="P157" s="1"/>
      <c r="Q157" s="1"/>
      <c r="R157" s="1"/>
    </row>
    <row r="158" spans="1:18" s="102" customFormat="1" x14ac:dyDescent="0.35">
      <c r="A158" s="399" t="s">
        <v>754</v>
      </c>
      <c r="B158" s="496"/>
      <c r="C158" s="509"/>
      <c r="D158" s="496"/>
      <c r="E158" s="526"/>
      <c r="F158" s="526"/>
      <c r="G158" s="526"/>
      <c r="H158" s="526"/>
      <c r="I158" s="527"/>
      <c r="J158" s="1"/>
      <c r="K158" s="1"/>
      <c r="L158" s="1"/>
      <c r="M158" s="1"/>
      <c r="N158" s="1"/>
      <c r="O158" s="1"/>
      <c r="P158" s="1"/>
      <c r="Q158" s="1"/>
      <c r="R158" s="1"/>
    </row>
    <row r="159" spans="1:18" s="102" customFormat="1" ht="16.5" x14ac:dyDescent="0.35">
      <c r="A159" s="528" t="s">
        <v>755</v>
      </c>
      <c r="B159" s="428" t="s">
        <v>98</v>
      </c>
      <c r="C159" s="517"/>
      <c r="D159" s="428"/>
      <c r="E159" s="518"/>
      <c r="F159" s="529">
        <v>98.003179183995499</v>
      </c>
      <c r="G159" s="529">
        <v>100</v>
      </c>
      <c r="H159" s="529">
        <v>100</v>
      </c>
      <c r="I159" s="530">
        <v>100</v>
      </c>
      <c r="J159" s="1"/>
      <c r="K159" s="1"/>
      <c r="L159" s="1"/>
      <c r="M159" s="1"/>
      <c r="N159" s="1"/>
      <c r="O159" s="1"/>
      <c r="P159" s="1"/>
      <c r="Q159" s="1"/>
      <c r="R159" s="1"/>
    </row>
    <row r="160" spans="1:18" s="102" customFormat="1" x14ac:dyDescent="0.35">
      <c r="A160" s="528" t="s">
        <v>583</v>
      </c>
      <c r="B160" s="428" t="s">
        <v>98</v>
      </c>
      <c r="C160" s="517"/>
      <c r="D160" s="428"/>
      <c r="E160" s="518"/>
      <c r="F160" s="531">
        <v>100</v>
      </c>
      <c r="G160" s="531">
        <v>100</v>
      </c>
      <c r="H160" s="531">
        <v>99.7</v>
      </c>
      <c r="I160" s="532">
        <v>100</v>
      </c>
      <c r="J160" s="1"/>
      <c r="K160" s="1"/>
      <c r="L160" s="1"/>
      <c r="M160" s="1"/>
      <c r="N160" s="1"/>
      <c r="O160" s="1"/>
      <c r="P160" s="1"/>
      <c r="Q160" s="1"/>
      <c r="R160" s="1"/>
    </row>
    <row r="161" spans="1:18" s="102" customFormat="1" x14ac:dyDescent="0.35">
      <c r="A161" s="528" t="s">
        <v>756</v>
      </c>
      <c r="B161" s="428" t="s">
        <v>98</v>
      </c>
      <c r="C161" s="517"/>
      <c r="D161" s="428"/>
      <c r="E161" s="518"/>
      <c r="F161" s="529">
        <v>91.377503172063797</v>
      </c>
      <c r="G161" s="531">
        <v>96.598240469208207</v>
      </c>
      <c r="H161" s="531">
        <v>98.8</v>
      </c>
      <c r="I161" s="532">
        <v>95.1</v>
      </c>
      <c r="J161" s="1"/>
      <c r="K161" s="1"/>
      <c r="L161" s="1"/>
      <c r="M161" s="1"/>
      <c r="N161" s="1"/>
      <c r="O161" s="1"/>
      <c r="P161" s="1"/>
      <c r="Q161" s="1"/>
      <c r="R161" s="1"/>
    </row>
    <row r="162" spans="1:18" s="102" customFormat="1" x14ac:dyDescent="0.35">
      <c r="A162" s="528" t="s">
        <v>757</v>
      </c>
      <c r="B162" s="428" t="s">
        <v>98</v>
      </c>
      <c r="C162" s="517"/>
      <c r="D162" s="428"/>
      <c r="E162" s="518"/>
      <c r="F162" s="529">
        <v>97.638994668697606</v>
      </c>
      <c r="G162" s="533">
        <v>100</v>
      </c>
      <c r="H162" s="533">
        <v>100</v>
      </c>
      <c r="I162" s="534">
        <v>97.53</v>
      </c>
      <c r="J162" s="1"/>
      <c r="K162" s="1"/>
      <c r="L162" s="1"/>
      <c r="M162" s="1"/>
      <c r="N162" s="1"/>
      <c r="O162" s="1"/>
      <c r="P162" s="1"/>
      <c r="Q162" s="1"/>
      <c r="R162" s="1"/>
    </row>
    <row r="163" spans="1:18" s="102" customFormat="1" x14ac:dyDescent="0.35">
      <c r="A163" s="528" t="s">
        <v>758</v>
      </c>
      <c r="B163" s="428" t="s">
        <v>98</v>
      </c>
      <c r="C163" s="517"/>
      <c r="D163" s="428"/>
      <c r="E163" s="518"/>
      <c r="F163" s="529">
        <v>97.905759162303696</v>
      </c>
      <c r="G163" s="531">
        <v>89.508196721311506</v>
      </c>
      <c r="H163" s="531">
        <v>99.7</v>
      </c>
      <c r="I163" s="532">
        <v>100</v>
      </c>
      <c r="J163" s="1"/>
      <c r="K163" s="1"/>
      <c r="L163" s="1"/>
      <c r="M163" s="1"/>
      <c r="N163" s="1"/>
      <c r="O163" s="1"/>
      <c r="P163" s="1"/>
      <c r="Q163" s="1"/>
      <c r="R163" s="1"/>
    </row>
    <row r="164" spans="1:18" s="102" customFormat="1" x14ac:dyDescent="0.35">
      <c r="A164" s="439"/>
      <c r="B164" s="535"/>
      <c r="C164" s="440"/>
      <c r="D164" s="440"/>
      <c r="E164" s="439"/>
      <c r="F164" s="536"/>
      <c r="G164" s="536"/>
      <c r="H164" s="536"/>
      <c r="I164" s="437"/>
      <c r="J164" s="1"/>
      <c r="K164" s="1"/>
      <c r="L164" s="1"/>
      <c r="M164" s="1"/>
      <c r="N164" s="1"/>
      <c r="O164" s="1"/>
      <c r="P164" s="1"/>
      <c r="Q164" s="1"/>
      <c r="R164" s="1"/>
    </row>
    <row r="165" spans="1:18" s="102" customFormat="1" x14ac:dyDescent="0.35">
      <c r="A165" s="416" t="s">
        <v>759</v>
      </c>
      <c r="B165" s="537"/>
      <c r="C165" s="537"/>
      <c r="D165" s="537"/>
      <c r="E165" s="419">
        <v>2018</v>
      </c>
      <c r="F165" s="419">
        <v>2019</v>
      </c>
      <c r="G165" s="420">
        <v>2020</v>
      </c>
      <c r="H165" s="420">
        <v>2021</v>
      </c>
      <c r="I165" s="421">
        <v>2022</v>
      </c>
      <c r="J165" s="1"/>
      <c r="K165" s="1"/>
      <c r="L165" s="1"/>
      <c r="M165" s="1"/>
      <c r="N165" s="1"/>
      <c r="O165" s="1"/>
      <c r="P165" s="1"/>
      <c r="Q165" s="1"/>
      <c r="R165" s="1"/>
    </row>
    <row r="166" spans="1:18" s="102" customFormat="1" x14ac:dyDescent="0.35">
      <c r="A166" s="528" t="s">
        <v>760</v>
      </c>
      <c r="B166" s="428" t="s">
        <v>303</v>
      </c>
      <c r="C166" s="517"/>
      <c r="D166" s="501"/>
      <c r="E166" s="518"/>
      <c r="F166" s="538">
        <v>0</v>
      </c>
      <c r="G166" s="538">
        <v>1</v>
      </c>
      <c r="H166" s="538">
        <v>1</v>
      </c>
      <c r="I166" s="539">
        <v>1</v>
      </c>
      <c r="J166" s="1"/>
      <c r="K166" s="1"/>
      <c r="L166" s="1"/>
      <c r="M166" s="1"/>
      <c r="N166" s="1"/>
      <c r="O166" s="1"/>
      <c r="P166" s="1"/>
      <c r="Q166" s="1"/>
      <c r="R166" s="1"/>
    </row>
    <row r="167" spans="1:18" s="102" customFormat="1" x14ac:dyDescent="0.35">
      <c r="A167" s="528" t="s">
        <v>761</v>
      </c>
      <c r="B167" s="428" t="s">
        <v>303</v>
      </c>
      <c r="C167" s="517"/>
      <c r="D167" s="501"/>
      <c r="E167" s="518"/>
      <c r="F167" s="538">
        <v>0</v>
      </c>
      <c r="G167" s="538">
        <v>0</v>
      </c>
      <c r="H167" s="538">
        <v>0</v>
      </c>
      <c r="I167" s="539">
        <v>1</v>
      </c>
      <c r="J167" s="1"/>
      <c r="K167" s="1"/>
      <c r="L167" s="1"/>
      <c r="M167" s="1"/>
      <c r="N167" s="1"/>
      <c r="O167" s="1"/>
      <c r="P167" s="1"/>
      <c r="Q167" s="1"/>
      <c r="R167" s="1"/>
    </row>
    <row r="168" spans="1:18" s="102" customFormat="1" x14ac:dyDescent="0.35">
      <c r="A168" s="528" t="s">
        <v>761</v>
      </c>
      <c r="B168" s="428" t="s">
        <v>402</v>
      </c>
      <c r="C168" s="517"/>
      <c r="D168" s="501"/>
      <c r="E168" s="518"/>
      <c r="F168" s="538">
        <v>0</v>
      </c>
      <c r="G168" s="538">
        <v>0</v>
      </c>
      <c r="H168" s="538">
        <v>0</v>
      </c>
      <c r="I168" s="539">
        <v>0</v>
      </c>
      <c r="J168" s="1"/>
      <c r="K168" s="1"/>
      <c r="L168" s="1"/>
      <c r="M168" s="1"/>
      <c r="N168" s="1"/>
      <c r="O168" s="1"/>
      <c r="P168" s="1"/>
      <c r="Q168" s="1"/>
      <c r="R168" s="1"/>
    </row>
    <row r="169" spans="1:18" s="102" customFormat="1" x14ac:dyDescent="0.35">
      <c r="A169" s="528" t="s">
        <v>762</v>
      </c>
      <c r="B169" s="428" t="s">
        <v>402</v>
      </c>
      <c r="C169" s="517"/>
      <c r="D169" s="501"/>
      <c r="E169" s="518"/>
      <c r="F169" s="538">
        <v>0</v>
      </c>
      <c r="G169" s="538">
        <v>0</v>
      </c>
      <c r="H169" s="538">
        <v>0</v>
      </c>
      <c r="I169" s="539">
        <v>0</v>
      </c>
      <c r="J169" s="1"/>
      <c r="K169" s="1"/>
      <c r="L169" s="1"/>
      <c r="M169" s="1"/>
      <c r="N169" s="1"/>
      <c r="O169" s="1"/>
      <c r="P169" s="1"/>
      <c r="Q169" s="1"/>
      <c r="R169" s="1"/>
    </row>
    <row r="170" spans="1:18" s="102" customFormat="1" x14ac:dyDescent="0.35">
      <c r="A170" s="439"/>
      <c r="B170" s="440"/>
      <c r="C170" s="440"/>
      <c r="D170" s="440"/>
      <c r="E170" s="439"/>
      <c r="F170" s="439"/>
      <c r="G170" s="439"/>
      <c r="H170" s="439"/>
      <c r="I170" s="437"/>
      <c r="J170" s="1"/>
      <c r="K170" s="1"/>
      <c r="L170" s="1"/>
      <c r="M170" s="1"/>
      <c r="N170" s="1"/>
      <c r="O170" s="1"/>
      <c r="P170" s="1"/>
      <c r="Q170" s="1"/>
      <c r="R170" s="1"/>
    </row>
    <row r="171" spans="1:18" s="102" customFormat="1" x14ac:dyDescent="0.35">
      <c r="A171" s="540" t="s">
        <v>763</v>
      </c>
      <c r="B171" s="417" t="s">
        <v>2</v>
      </c>
      <c r="C171" s="541"/>
      <c r="D171" s="417"/>
      <c r="E171" s="13">
        <v>2018</v>
      </c>
      <c r="F171" s="111">
        <v>2019</v>
      </c>
      <c r="G171" s="420">
        <v>2020</v>
      </c>
      <c r="H171" s="420">
        <v>2021</v>
      </c>
      <c r="I171" s="421">
        <v>2022</v>
      </c>
      <c r="J171" s="1"/>
      <c r="K171" s="1"/>
      <c r="L171" s="1"/>
      <c r="M171" s="1"/>
      <c r="N171" s="1"/>
      <c r="O171" s="1"/>
      <c r="P171" s="1"/>
      <c r="Q171" s="1"/>
      <c r="R171" s="1"/>
    </row>
    <row r="172" spans="1:18" s="102" customFormat="1" x14ac:dyDescent="0.35">
      <c r="A172" s="542" t="s">
        <v>764</v>
      </c>
      <c r="B172" s="81" t="s">
        <v>303</v>
      </c>
      <c r="C172" s="424"/>
      <c r="D172" s="81"/>
      <c r="E172" s="39">
        <v>1120</v>
      </c>
      <c r="F172" s="39">
        <v>1286</v>
      </c>
      <c r="G172" s="39">
        <v>1113</v>
      </c>
      <c r="H172" s="39">
        <v>1688</v>
      </c>
      <c r="I172" s="543">
        <v>1663</v>
      </c>
      <c r="J172" s="1"/>
      <c r="K172" s="1"/>
      <c r="L172" s="1"/>
      <c r="M172" s="1"/>
      <c r="N172" s="1"/>
      <c r="O172" s="1"/>
      <c r="P172" s="1"/>
      <c r="Q172" s="1"/>
      <c r="R172" s="1"/>
    </row>
    <row r="173" spans="1:18" s="102" customFormat="1" x14ac:dyDescent="0.35">
      <c r="A173" s="544" t="s">
        <v>765</v>
      </c>
      <c r="B173" s="501" t="s">
        <v>303</v>
      </c>
      <c r="C173" s="545"/>
      <c r="D173" s="501"/>
      <c r="E173" s="218">
        <v>565</v>
      </c>
      <c r="F173" s="218">
        <v>931</v>
      </c>
      <c r="G173" s="218">
        <v>761</v>
      </c>
      <c r="H173" s="218">
        <v>1331</v>
      </c>
      <c r="I173" s="546">
        <v>1387</v>
      </c>
      <c r="J173" s="1"/>
      <c r="K173" s="1"/>
      <c r="L173" s="1"/>
      <c r="M173" s="1"/>
      <c r="N173" s="1"/>
      <c r="O173" s="1"/>
      <c r="P173" s="1"/>
      <c r="Q173" s="1"/>
      <c r="R173" s="1"/>
    </row>
    <row r="174" spans="1:18" s="102" customFormat="1" x14ac:dyDescent="0.35">
      <c r="A174" s="21" t="s">
        <v>766</v>
      </c>
      <c r="B174" s="501" t="s">
        <v>303</v>
      </c>
      <c r="C174" s="545"/>
      <c r="D174" s="501"/>
      <c r="E174" s="23"/>
      <c r="F174" s="218">
        <v>779</v>
      </c>
      <c r="G174" s="218">
        <v>639</v>
      </c>
      <c r="H174" s="218">
        <v>1199</v>
      </c>
      <c r="I174" s="546">
        <v>1212</v>
      </c>
      <c r="J174" s="1"/>
      <c r="K174" s="1"/>
      <c r="L174" s="1"/>
      <c r="M174" s="1"/>
      <c r="N174" s="1"/>
      <c r="O174" s="1"/>
      <c r="P174" s="1"/>
      <c r="Q174" s="1"/>
      <c r="R174" s="1"/>
    </row>
    <row r="175" spans="1:18" s="102" customFormat="1" x14ac:dyDescent="0.35">
      <c r="A175" s="21" t="s">
        <v>767</v>
      </c>
      <c r="B175" s="501" t="s">
        <v>303</v>
      </c>
      <c r="C175" s="545"/>
      <c r="D175" s="501"/>
      <c r="E175" s="23"/>
      <c r="F175" s="218">
        <v>113</v>
      </c>
      <c r="G175" s="218">
        <v>99</v>
      </c>
      <c r="H175" s="218">
        <v>97</v>
      </c>
      <c r="I175" s="546">
        <v>128</v>
      </c>
      <c r="J175" s="1"/>
      <c r="K175" s="1"/>
      <c r="L175" s="1"/>
      <c r="M175" s="1"/>
      <c r="N175" s="1"/>
      <c r="O175" s="1"/>
      <c r="P175" s="1"/>
      <c r="Q175" s="1"/>
      <c r="R175" s="1"/>
    </row>
    <row r="176" spans="1:18" s="102" customFormat="1" x14ac:dyDescent="0.35">
      <c r="A176" s="21" t="s">
        <v>768</v>
      </c>
      <c r="B176" s="501" t="s">
        <v>303</v>
      </c>
      <c r="C176" s="545"/>
      <c r="D176" s="501"/>
      <c r="E176" s="23"/>
      <c r="F176" s="218">
        <v>8</v>
      </c>
      <c r="G176" s="218">
        <v>13</v>
      </c>
      <c r="H176" s="218">
        <v>11</v>
      </c>
      <c r="I176" s="546">
        <v>13</v>
      </c>
      <c r="J176" s="1"/>
      <c r="K176" s="1"/>
      <c r="L176" s="1"/>
      <c r="M176" s="1"/>
      <c r="N176" s="1"/>
      <c r="O176" s="1"/>
      <c r="P176" s="1"/>
      <c r="Q176" s="1"/>
      <c r="R176" s="1"/>
    </row>
    <row r="177" spans="1:18" s="102" customFormat="1" x14ac:dyDescent="0.35">
      <c r="A177" s="21" t="s">
        <v>769</v>
      </c>
      <c r="B177" s="501" t="s">
        <v>303</v>
      </c>
      <c r="C177" s="545"/>
      <c r="D177" s="501"/>
      <c r="E177" s="23"/>
      <c r="F177" s="218">
        <v>31</v>
      </c>
      <c r="G177" s="218">
        <v>10</v>
      </c>
      <c r="H177" s="218">
        <v>24</v>
      </c>
      <c r="I177" s="546">
        <v>34</v>
      </c>
      <c r="J177" s="1"/>
      <c r="K177" s="1"/>
      <c r="L177" s="1"/>
      <c r="M177" s="1"/>
      <c r="N177" s="1"/>
      <c r="O177" s="1"/>
      <c r="P177" s="1"/>
      <c r="Q177" s="1"/>
      <c r="R177" s="1"/>
    </row>
    <row r="178" spans="1:18" s="102" customFormat="1" ht="16.5" x14ac:dyDescent="0.35">
      <c r="A178" s="547" t="s">
        <v>770</v>
      </c>
      <c r="B178" s="81" t="s">
        <v>303</v>
      </c>
      <c r="C178" s="424"/>
      <c r="D178" s="81"/>
      <c r="E178" s="39"/>
      <c r="F178" s="548">
        <v>119</v>
      </c>
      <c r="G178" s="548">
        <v>67</v>
      </c>
      <c r="H178" s="548">
        <v>92</v>
      </c>
      <c r="I178" s="549">
        <v>81</v>
      </c>
      <c r="J178" s="1"/>
      <c r="K178" s="1"/>
      <c r="L178" s="1"/>
      <c r="M178" s="1"/>
      <c r="N178" s="1"/>
      <c r="O178" s="1"/>
      <c r="P178" s="1"/>
      <c r="Q178" s="1"/>
      <c r="R178" s="1"/>
    </row>
    <row r="179" spans="1:18" s="102" customFormat="1" x14ac:dyDescent="0.35">
      <c r="A179" s="550" t="s">
        <v>765</v>
      </c>
      <c r="B179" s="501" t="s">
        <v>303</v>
      </c>
      <c r="C179" s="545"/>
      <c r="D179" s="501"/>
      <c r="E179" s="23"/>
      <c r="F179" s="218">
        <v>65</v>
      </c>
      <c r="G179" s="218">
        <v>26</v>
      </c>
      <c r="H179" s="218">
        <v>34</v>
      </c>
      <c r="I179" s="546">
        <v>38</v>
      </c>
      <c r="J179" s="1"/>
      <c r="K179" s="1"/>
      <c r="L179" s="1"/>
      <c r="M179" s="1"/>
      <c r="N179" s="1"/>
      <c r="O179" s="1"/>
      <c r="P179" s="1"/>
      <c r="Q179" s="1"/>
      <c r="R179" s="1"/>
    </row>
    <row r="180" spans="1:18" s="102" customFormat="1" x14ac:dyDescent="0.35">
      <c r="A180" s="21" t="s">
        <v>766</v>
      </c>
      <c r="B180" s="501" t="s">
        <v>303</v>
      </c>
      <c r="C180" s="545"/>
      <c r="D180" s="501"/>
      <c r="E180" s="23"/>
      <c r="F180" s="218">
        <v>0</v>
      </c>
      <c r="G180" s="218">
        <v>0</v>
      </c>
      <c r="H180" s="218">
        <v>0</v>
      </c>
      <c r="I180" s="546">
        <v>0</v>
      </c>
      <c r="J180" s="1"/>
      <c r="K180" s="1"/>
      <c r="L180" s="1"/>
      <c r="M180" s="1"/>
      <c r="N180" s="1"/>
      <c r="O180" s="1"/>
      <c r="P180" s="1"/>
      <c r="Q180" s="1"/>
      <c r="R180" s="1"/>
    </row>
    <row r="181" spans="1:18" s="102" customFormat="1" x14ac:dyDescent="0.35">
      <c r="A181" s="21" t="s">
        <v>767</v>
      </c>
      <c r="B181" s="501" t="s">
        <v>303</v>
      </c>
      <c r="C181" s="545"/>
      <c r="D181" s="501"/>
      <c r="E181" s="23"/>
      <c r="F181" s="218">
        <v>41</v>
      </c>
      <c r="G181" s="218">
        <v>12</v>
      </c>
      <c r="H181" s="218">
        <v>15</v>
      </c>
      <c r="I181" s="546">
        <v>24</v>
      </c>
      <c r="J181" s="1"/>
      <c r="K181" s="1"/>
      <c r="L181" s="1"/>
      <c r="M181" s="1"/>
      <c r="N181" s="1"/>
      <c r="O181" s="1"/>
      <c r="P181" s="1"/>
      <c r="Q181" s="1"/>
      <c r="R181" s="1"/>
    </row>
    <row r="182" spans="1:18" s="102" customFormat="1" x14ac:dyDescent="0.35">
      <c r="A182" s="21" t="s">
        <v>768</v>
      </c>
      <c r="B182" s="501" t="s">
        <v>303</v>
      </c>
      <c r="C182" s="545"/>
      <c r="D182" s="501"/>
      <c r="E182" s="23"/>
      <c r="F182" s="218">
        <v>4</v>
      </c>
      <c r="G182" s="218">
        <v>7</v>
      </c>
      <c r="H182" s="218">
        <v>4</v>
      </c>
      <c r="I182" s="546">
        <v>5</v>
      </c>
      <c r="J182" s="1"/>
      <c r="K182" s="1"/>
      <c r="L182" s="1"/>
      <c r="M182" s="1"/>
      <c r="N182" s="1"/>
      <c r="O182" s="1"/>
      <c r="P182" s="1"/>
      <c r="Q182" s="1"/>
      <c r="R182" s="1"/>
    </row>
    <row r="183" spans="1:18" s="102" customFormat="1" x14ac:dyDescent="0.35">
      <c r="A183" s="21" t="s">
        <v>769</v>
      </c>
      <c r="B183" s="501" t="s">
        <v>303</v>
      </c>
      <c r="C183" s="545"/>
      <c r="D183" s="501"/>
      <c r="E183" s="23"/>
      <c r="F183" s="218">
        <v>20</v>
      </c>
      <c r="G183" s="218">
        <v>7</v>
      </c>
      <c r="H183" s="218">
        <v>15</v>
      </c>
      <c r="I183" s="546">
        <v>9</v>
      </c>
      <c r="J183" s="1"/>
      <c r="K183" s="1"/>
      <c r="L183" s="1"/>
      <c r="M183" s="1"/>
      <c r="N183" s="1"/>
      <c r="O183" s="1"/>
      <c r="P183" s="1"/>
      <c r="Q183" s="1"/>
      <c r="R183" s="1"/>
    </row>
    <row r="184" spans="1:18" s="102" customFormat="1" x14ac:dyDescent="0.35">
      <c r="A184" s="547" t="s">
        <v>771</v>
      </c>
      <c r="B184" s="81" t="s">
        <v>303</v>
      </c>
      <c r="C184" s="424"/>
      <c r="D184" s="81"/>
      <c r="E184" s="39"/>
      <c r="F184" s="548">
        <v>331</v>
      </c>
      <c r="G184" s="548">
        <v>405</v>
      </c>
      <c r="H184" s="548">
        <v>462</v>
      </c>
      <c r="I184" s="549">
        <v>571</v>
      </c>
      <c r="J184" s="1"/>
      <c r="K184" s="1"/>
      <c r="L184" s="1"/>
      <c r="M184" s="1"/>
      <c r="N184" s="1"/>
      <c r="O184" s="1"/>
      <c r="P184" s="1"/>
      <c r="Q184" s="1"/>
      <c r="R184" s="1"/>
    </row>
    <row r="185" spans="1:18" s="102" customFormat="1" x14ac:dyDescent="0.35">
      <c r="A185" s="550" t="s">
        <v>765</v>
      </c>
      <c r="B185" s="501" t="s">
        <v>303</v>
      </c>
      <c r="C185" s="545"/>
      <c r="D185" s="501"/>
      <c r="E185" s="23"/>
      <c r="F185" s="218">
        <v>246</v>
      </c>
      <c r="G185" s="218">
        <v>336</v>
      </c>
      <c r="H185" s="218">
        <v>378</v>
      </c>
      <c r="I185" s="546">
        <v>467</v>
      </c>
      <c r="J185" s="1"/>
      <c r="K185" s="1"/>
      <c r="L185" s="1"/>
      <c r="M185" s="1"/>
      <c r="N185" s="1"/>
      <c r="O185" s="1"/>
      <c r="P185" s="1"/>
      <c r="Q185" s="1"/>
      <c r="R185" s="1"/>
    </row>
    <row r="186" spans="1:18" s="102" customFormat="1" x14ac:dyDescent="0.35">
      <c r="A186" s="21" t="s">
        <v>766</v>
      </c>
      <c r="B186" s="501" t="s">
        <v>303</v>
      </c>
      <c r="C186" s="545"/>
      <c r="D186" s="501"/>
      <c r="E186" s="23"/>
      <c r="F186" s="218">
        <v>222</v>
      </c>
      <c r="G186" s="218">
        <v>312</v>
      </c>
      <c r="H186" s="218">
        <v>349</v>
      </c>
      <c r="I186" s="546">
        <v>440</v>
      </c>
      <c r="J186" s="1"/>
      <c r="K186" s="1"/>
      <c r="L186" s="1"/>
      <c r="M186" s="1"/>
      <c r="N186" s="1"/>
      <c r="O186" s="1"/>
      <c r="P186" s="1"/>
      <c r="Q186" s="1"/>
      <c r="R186" s="1"/>
    </row>
    <row r="187" spans="1:18" s="102" customFormat="1" x14ac:dyDescent="0.35">
      <c r="A187" s="21" t="s">
        <v>767</v>
      </c>
      <c r="B187" s="501" t="s">
        <v>303</v>
      </c>
      <c r="C187" s="545"/>
      <c r="D187" s="501"/>
      <c r="E187" s="23"/>
      <c r="F187" s="218">
        <v>22</v>
      </c>
      <c r="G187" s="218">
        <v>18</v>
      </c>
      <c r="H187" s="218">
        <v>20</v>
      </c>
      <c r="I187" s="546">
        <v>16</v>
      </c>
      <c r="J187" s="1"/>
      <c r="K187" s="1"/>
      <c r="L187" s="1"/>
      <c r="M187" s="1"/>
      <c r="N187" s="1"/>
      <c r="O187" s="1"/>
      <c r="P187" s="1"/>
      <c r="Q187" s="1"/>
      <c r="R187" s="1"/>
    </row>
    <row r="188" spans="1:18" s="102" customFormat="1" x14ac:dyDescent="0.35">
      <c r="A188" s="21" t="s">
        <v>768</v>
      </c>
      <c r="B188" s="501" t="s">
        <v>303</v>
      </c>
      <c r="C188" s="545"/>
      <c r="D188" s="501"/>
      <c r="E188" s="23"/>
      <c r="F188" s="218">
        <v>2</v>
      </c>
      <c r="G188" s="218">
        <v>3</v>
      </c>
      <c r="H188" s="218">
        <v>2</v>
      </c>
      <c r="I188" s="546">
        <v>5</v>
      </c>
      <c r="J188" s="1"/>
      <c r="K188" s="1"/>
      <c r="L188" s="1"/>
      <c r="M188" s="1"/>
      <c r="N188" s="1"/>
      <c r="O188" s="1"/>
      <c r="P188" s="1"/>
      <c r="Q188" s="1"/>
      <c r="R188" s="1"/>
    </row>
    <row r="189" spans="1:18" s="102" customFormat="1" x14ac:dyDescent="0.35">
      <c r="A189" s="21" t="s">
        <v>769</v>
      </c>
      <c r="B189" s="501" t="s">
        <v>303</v>
      </c>
      <c r="C189" s="545"/>
      <c r="D189" s="501"/>
      <c r="E189" s="23"/>
      <c r="F189" s="218">
        <v>0</v>
      </c>
      <c r="G189" s="218">
        <v>3</v>
      </c>
      <c r="H189" s="218">
        <v>7</v>
      </c>
      <c r="I189" s="546">
        <v>6</v>
      </c>
      <c r="J189" s="1"/>
      <c r="K189" s="1"/>
      <c r="L189" s="1"/>
      <c r="M189" s="1"/>
      <c r="N189" s="1"/>
      <c r="O189" s="1"/>
      <c r="P189" s="1"/>
      <c r="Q189" s="1"/>
      <c r="R189" s="1"/>
    </row>
    <row r="190" spans="1:18" s="102" customFormat="1" x14ac:dyDescent="0.35">
      <c r="A190" s="547" t="s">
        <v>772</v>
      </c>
      <c r="B190" s="81" t="s">
        <v>303</v>
      </c>
      <c r="C190" s="424"/>
      <c r="D190" s="81"/>
      <c r="E190" s="39"/>
      <c r="F190" s="548">
        <v>244</v>
      </c>
      <c r="G190" s="548">
        <v>165</v>
      </c>
      <c r="H190" s="548">
        <v>206</v>
      </c>
      <c r="I190" s="549">
        <v>130</v>
      </c>
      <c r="J190" s="1"/>
      <c r="K190" s="1"/>
      <c r="L190" s="1"/>
      <c r="M190" s="1"/>
      <c r="N190" s="1"/>
      <c r="O190" s="1"/>
      <c r="P190" s="1"/>
      <c r="Q190" s="1"/>
      <c r="R190" s="1"/>
    </row>
    <row r="191" spans="1:18" s="102" customFormat="1" x14ac:dyDescent="0.35">
      <c r="A191" s="550" t="s">
        <v>765</v>
      </c>
      <c r="B191" s="501" t="s">
        <v>303</v>
      </c>
      <c r="C191" s="545"/>
      <c r="D191" s="501"/>
      <c r="E191" s="23"/>
      <c r="F191" s="218">
        <v>233</v>
      </c>
      <c r="G191" s="218">
        <v>152</v>
      </c>
      <c r="H191" s="218">
        <v>181</v>
      </c>
      <c r="I191" s="546">
        <v>104</v>
      </c>
      <c r="J191" s="1"/>
      <c r="K191" s="1"/>
      <c r="L191" s="1"/>
      <c r="M191" s="1"/>
      <c r="N191" s="1"/>
      <c r="O191" s="1"/>
      <c r="P191" s="1"/>
      <c r="Q191" s="1"/>
      <c r="R191" s="1"/>
    </row>
    <row r="192" spans="1:18" s="102" customFormat="1" x14ac:dyDescent="0.35">
      <c r="A192" s="21" t="s">
        <v>766</v>
      </c>
      <c r="B192" s="501" t="s">
        <v>303</v>
      </c>
      <c r="C192" s="545"/>
      <c r="D192" s="501"/>
      <c r="E192" s="23"/>
      <c r="F192" s="218">
        <v>197</v>
      </c>
      <c r="G192" s="218">
        <v>147</v>
      </c>
      <c r="H192" s="218">
        <v>161</v>
      </c>
      <c r="I192" s="546">
        <v>74</v>
      </c>
      <c r="J192" s="1"/>
      <c r="K192" s="1"/>
      <c r="L192" s="1"/>
      <c r="M192" s="1"/>
      <c r="N192" s="1"/>
      <c r="O192" s="1"/>
      <c r="P192" s="1"/>
      <c r="Q192" s="1"/>
      <c r="R192" s="1"/>
    </row>
    <row r="193" spans="1:18" s="102" customFormat="1" x14ac:dyDescent="0.35">
      <c r="A193" s="21" t="s">
        <v>767</v>
      </c>
      <c r="B193" s="501" t="s">
        <v>303</v>
      </c>
      <c r="C193" s="545"/>
      <c r="D193" s="501"/>
      <c r="E193" s="23"/>
      <c r="F193" s="218">
        <v>25</v>
      </c>
      <c r="G193" s="218">
        <v>5</v>
      </c>
      <c r="H193" s="218">
        <v>17</v>
      </c>
      <c r="I193" s="546">
        <v>22</v>
      </c>
      <c r="J193" s="1"/>
      <c r="K193" s="1"/>
      <c r="L193" s="1"/>
      <c r="M193" s="1"/>
      <c r="N193" s="1"/>
      <c r="O193" s="1"/>
      <c r="P193" s="1"/>
      <c r="Q193" s="1"/>
      <c r="R193" s="1"/>
    </row>
    <row r="194" spans="1:18" s="102" customFormat="1" x14ac:dyDescent="0.35">
      <c r="A194" s="21" t="s">
        <v>768</v>
      </c>
      <c r="B194" s="501" t="s">
        <v>303</v>
      </c>
      <c r="C194" s="545"/>
      <c r="D194" s="501"/>
      <c r="E194" s="23"/>
      <c r="F194" s="218">
        <v>1</v>
      </c>
      <c r="G194" s="218">
        <v>0</v>
      </c>
      <c r="H194" s="218">
        <v>1</v>
      </c>
      <c r="I194" s="546">
        <v>0</v>
      </c>
      <c r="J194" s="1"/>
      <c r="K194" s="1"/>
      <c r="L194" s="1"/>
      <c r="M194" s="1"/>
      <c r="N194" s="1"/>
      <c r="O194" s="1"/>
      <c r="P194" s="1"/>
      <c r="Q194" s="1"/>
      <c r="R194" s="1"/>
    </row>
    <row r="195" spans="1:18" s="102" customFormat="1" x14ac:dyDescent="0.35">
      <c r="A195" s="21" t="s">
        <v>769</v>
      </c>
      <c r="B195" s="501" t="s">
        <v>303</v>
      </c>
      <c r="C195" s="545"/>
      <c r="D195" s="501"/>
      <c r="E195" s="23"/>
      <c r="F195" s="218">
        <v>10</v>
      </c>
      <c r="G195" s="218">
        <v>0</v>
      </c>
      <c r="H195" s="218">
        <v>2</v>
      </c>
      <c r="I195" s="546">
        <v>8</v>
      </c>
      <c r="J195" s="1"/>
      <c r="K195" s="1"/>
      <c r="L195" s="1"/>
      <c r="M195" s="1"/>
      <c r="N195" s="1"/>
      <c r="O195" s="1"/>
      <c r="P195" s="1"/>
      <c r="Q195" s="1"/>
      <c r="R195" s="1"/>
    </row>
    <row r="196" spans="1:18" s="102" customFormat="1" x14ac:dyDescent="0.35">
      <c r="A196" s="547" t="s">
        <v>773</v>
      </c>
      <c r="B196" s="81" t="s">
        <v>303</v>
      </c>
      <c r="C196" s="424"/>
      <c r="D196" s="81"/>
      <c r="E196" s="39"/>
      <c r="F196" s="548">
        <v>119</v>
      </c>
      <c r="G196" s="548">
        <v>161</v>
      </c>
      <c r="H196" s="548">
        <v>134</v>
      </c>
      <c r="I196" s="549">
        <v>369</v>
      </c>
      <c r="J196" s="1"/>
      <c r="K196" s="1"/>
      <c r="L196" s="1"/>
      <c r="M196" s="1"/>
      <c r="N196" s="1"/>
      <c r="O196" s="1"/>
      <c r="P196" s="1"/>
      <c r="Q196" s="1"/>
      <c r="R196" s="1"/>
    </row>
    <row r="197" spans="1:18" s="102" customFormat="1" x14ac:dyDescent="0.35">
      <c r="A197" s="550" t="s">
        <v>765</v>
      </c>
      <c r="B197" s="501" t="s">
        <v>303</v>
      </c>
      <c r="C197" s="545"/>
      <c r="D197" s="501"/>
      <c r="E197" s="23"/>
      <c r="F197" s="218">
        <v>47</v>
      </c>
      <c r="G197" s="218">
        <v>74</v>
      </c>
      <c r="H197" s="218">
        <v>89</v>
      </c>
      <c r="I197" s="546">
        <v>328</v>
      </c>
      <c r="J197" s="1"/>
      <c r="K197" s="1"/>
      <c r="L197" s="1"/>
      <c r="M197" s="1"/>
      <c r="N197" s="1"/>
      <c r="O197" s="1"/>
      <c r="P197" s="1"/>
      <c r="Q197" s="1"/>
      <c r="R197" s="1"/>
    </row>
    <row r="198" spans="1:18" s="102" customFormat="1" x14ac:dyDescent="0.35">
      <c r="A198" s="21" t="s">
        <v>766</v>
      </c>
      <c r="B198" s="501" t="s">
        <v>303</v>
      </c>
      <c r="C198" s="545"/>
      <c r="D198" s="501"/>
      <c r="E198" s="23"/>
      <c r="F198" s="218">
        <v>35</v>
      </c>
      <c r="G198" s="218">
        <v>42</v>
      </c>
      <c r="H198" s="218">
        <v>66</v>
      </c>
      <c r="I198" s="546">
        <v>272</v>
      </c>
      <c r="J198" s="1"/>
      <c r="K198" s="1"/>
      <c r="L198" s="1"/>
      <c r="M198" s="1"/>
      <c r="N198" s="1"/>
      <c r="O198" s="1"/>
      <c r="P198" s="1"/>
      <c r="Q198" s="1"/>
      <c r="R198" s="1"/>
    </row>
    <row r="199" spans="1:18" s="102" customFormat="1" x14ac:dyDescent="0.35">
      <c r="A199" s="21" t="s">
        <v>767</v>
      </c>
      <c r="B199" s="501" t="s">
        <v>303</v>
      </c>
      <c r="C199" s="545"/>
      <c r="D199" s="501"/>
      <c r="E199" s="23"/>
      <c r="F199" s="218">
        <v>11</v>
      </c>
      <c r="G199" s="218">
        <v>29</v>
      </c>
      <c r="H199" s="218">
        <v>20</v>
      </c>
      <c r="I199" s="546">
        <v>47</v>
      </c>
      <c r="J199" s="1"/>
      <c r="K199" s="1"/>
      <c r="L199" s="1"/>
      <c r="M199" s="1"/>
      <c r="N199" s="1"/>
      <c r="O199" s="1"/>
      <c r="P199" s="1"/>
      <c r="Q199" s="1"/>
      <c r="R199" s="1"/>
    </row>
    <row r="200" spans="1:18" s="102" customFormat="1" x14ac:dyDescent="0.35">
      <c r="A200" s="21" t="s">
        <v>768</v>
      </c>
      <c r="B200" s="501" t="s">
        <v>303</v>
      </c>
      <c r="C200" s="545"/>
      <c r="D200" s="501"/>
      <c r="E200" s="23"/>
      <c r="F200" s="218">
        <v>1</v>
      </c>
      <c r="G200" s="218">
        <v>3</v>
      </c>
      <c r="H200" s="218">
        <v>3</v>
      </c>
      <c r="I200" s="546">
        <v>0</v>
      </c>
      <c r="J200" s="1"/>
      <c r="K200" s="1"/>
      <c r="L200" s="1"/>
      <c r="M200" s="1"/>
      <c r="N200" s="1"/>
      <c r="O200" s="1"/>
      <c r="P200" s="1"/>
      <c r="Q200" s="1"/>
      <c r="R200" s="1"/>
    </row>
    <row r="201" spans="1:18" s="102" customFormat="1" x14ac:dyDescent="0.35">
      <c r="A201" s="21" t="s">
        <v>769</v>
      </c>
      <c r="B201" s="501" t="s">
        <v>303</v>
      </c>
      <c r="C201" s="545"/>
      <c r="D201" s="501"/>
      <c r="E201" s="23"/>
      <c r="F201" s="218">
        <v>0</v>
      </c>
      <c r="G201" s="218">
        <v>0</v>
      </c>
      <c r="H201" s="218">
        <v>0</v>
      </c>
      <c r="I201" s="546">
        <v>9</v>
      </c>
      <c r="J201" s="1"/>
      <c r="K201" s="1"/>
      <c r="L201" s="1"/>
      <c r="M201" s="1"/>
      <c r="N201" s="1"/>
      <c r="O201" s="1"/>
      <c r="P201" s="1"/>
      <c r="Q201" s="1"/>
      <c r="R201" s="1"/>
    </row>
    <row r="202" spans="1:18" s="102" customFormat="1" ht="16.5" x14ac:dyDescent="0.35">
      <c r="A202" s="547" t="s">
        <v>774</v>
      </c>
      <c r="B202" s="81" t="s">
        <v>303</v>
      </c>
      <c r="C202" s="424"/>
      <c r="D202" s="81"/>
      <c r="E202" s="39"/>
      <c r="F202" s="548">
        <v>473</v>
      </c>
      <c r="G202" s="548">
        <v>315</v>
      </c>
      <c r="H202" s="548">
        <v>794</v>
      </c>
      <c r="I202" s="549">
        <v>512</v>
      </c>
      <c r="J202" s="1"/>
      <c r="K202" s="1"/>
      <c r="L202" s="1"/>
      <c r="M202" s="1"/>
      <c r="N202" s="1"/>
      <c r="O202" s="1"/>
      <c r="P202" s="1"/>
      <c r="Q202" s="1"/>
      <c r="R202" s="1"/>
    </row>
    <row r="203" spans="1:18" s="102" customFormat="1" x14ac:dyDescent="0.35">
      <c r="A203" s="544" t="s">
        <v>765</v>
      </c>
      <c r="B203" s="501" t="s">
        <v>303</v>
      </c>
      <c r="C203" s="545"/>
      <c r="D203" s="501"/>
      <c r="E203" s="23"/>
      <c r="F203" s="218">
        <v>340</v>
      </c>
      <c r="G203" s="218">
        <v>173</v>
      </c>
      <c r="H203" s="218">
        <v>649</v>
      </c>
      <c r="I203" s="546">
        <v>450</v>
      </c>
      <c r="J203" s="1"/>
      <c r="K203" s="1"/>
      <c r="L203" s="1"/>
      <c r="M203" s="1"/>
      <c r="N203" s="1"/>
      <c r="O203" s="1"/>
      <c r="P203" s="1"/>
      <c r="Q203" s="1"/>
      <c r="R203" s="1"/>
    </row>
    <row r="204" spans="1:18" s="102" customFormat="1" x14ac:dyDescent="0.35">
      <c r="A204" s="21" t="s">
        <v>766</v>
      </c>
      <c r="B204" s="501" t="s">
        <v>303</v>
      </c>
      <c r="C204" s="545"/>
      <c r="D204" s="501"/>
      <c r="E204" s="23"/>
      <c r="F204" s="218">
        <v>325</v>
      </c>
      <c r="G204" s="218">
        <v>138</v>
      </c>
      <c r="H204" s="218">
        <v>623</v>
      </c>
      <c r="I204" s="546">
        <v>426</v>
      </c>
      <c r="J204" s="1"/>
      <c r="K204" s="1"/>
      <c r="L204" s="1"/>
      <c r="M204" s="1"/>
      <c r="N204" s="1"/>
      <c r="O204" s="1"/>
      <c r="P204" s="1"/>
      <c r="Q204" s="1"/>
      <c r="R204" s="1"/>
    </row>
    <row r="205" spans="1:18" s="102" customFormat="1" x14ac:dyDescent="0.35">
      <c r="A205" s="21" t="s">
        <v>767</v>
      </c>
      <c r="B205" s="501" t="s">
        <v>303</v>
      </c>
      <c r="C205" s="545"/>
      <c r="D205" s="501"/>
      <c r="E205" s="23"/>
      <c r="F205" s="218">
        <v>14</v>
      </c>
      <c r="G205" s="218">
        <v>35</v>
      </c>
      <c r="H205" s="218">
        <v>25</v>
      </c>
      <c r="I205" s="546">
        <v>19</v>
      </c>
      <c r="J205" s="1"/>
      <c r="K205" s="1"/>
      <c r="L205" s="1"/>
      <c r="M205" s="1"/>
      <c r="N205" s="1"/>
      <c r="O205" s="1"/>
      <c r="P205" s="1"/>
      <c r="Q205" s="1"/>
      <c r="R205" s="1"/>
    </row>
    <row r="206" spans="1:18" s="102" customFormat="1" x14ac:dyDescent="0.35">
      <c r="A206" s="21" t="s">
        <v>768</v>
      </c>
      <c r="B206" s="501" t="s">
        <v>303</v>
      </c>
      <c r="C206" s="545"/>
      <c r="D206" s="501"/>
      <c r="E206" s="23"/>
      <c r="F206" s="218">
        <v>0</v>
      </c>
      <c r="G206" s="218">
        <v>0</v>
      </c>
      <c r="H206" s="218">
        <v>1</v>
      </c>
      <c r="I206" s="546">
        <v>3</v>
      </c>
      <c r="J206" s="1"/>
      <c r="K206" s="1"/>
      <c r="L206" s="1"/>
      <c r="M206" s="1"/>
      <c r="N206" s="1"/>
      <c r="O206" s="1"/>
      <c r="P206" s="1"/>
      <c r="Q206" s="1"/>
      <c r="R206" s="1"/>
    </row>
    <row r="207" spans="1:18" s="102" customFormat="1" x14ac:dyDescent="0.35">
      <c r="A207" s="21" t="s">
        <v>769</v>
      </c>
      <c r="B207" s="501" t="s">
        <v>303</v>
      </c>
      <c r="C207" s="545"/>
      <c r="D207" s="501"/>
      <c r="E207" s="23"/>
      <c r="F207" s="218">
        <v>1</v>
      </c>
      <c r="G207" s="218">
        <v>0</v>
      </c>
      <c r="H207" s="218">
        <v>0</v>
      </c>
      <c r="I207" s="546">
        <v>2</v>
      </c>
      <c r="J207" s="1"/>
      <c r="K207" s="1"/>
      <c r="L207" s="1"/>
      <c r="M207" s="1"/>
      <c r="N207" s="1"/>
      <c r="O207" s="1"/>
      <c r="P207" s="1"/>
      <c r="Q207" s="1"/>
      <c r="R207" s="1"/>
    </row>
    <row r="208" spans="1:18" s="102" customFormat="1" x14ac:dyDescent="0.35">
      <c r="A208" s="439"/>
      <c r="B208" s="440"/>
      <c r="C208" s="440"/>
      <c r="D208" s="440"/>
      <c r="E208" s="439"/>
      <c r="F208" s="439"/>
      <c r="G208" s="439"/>
      <c r="H208" s="439"/>
      <c r="I208" s="437"/>
      <c r="J208" s="1"/>
      <c r="K208" s="1"/>
      <c r="L208" s="1"/>
      <c r="M208" s="1"/>
      <c r="N208" s="1"/>
      <c r="O208" s="1"/>
      <c r="P208" s="1"/>
      <c r="Q208" s="1"/>
      <c r="R208" s="1"/>
    </row>
    <row r="209" spans="1:18" s="102" customFormat="1" x14ac:dyDescent="0.35">
      <c r="A209" s="439"/>
      <c r="B209" s="440"/>
      <c r="C209" s="440"/>
      <c r="D209" s="440"/>
      <c r="E209" s="439"/>
      <c r="F209" s="439"/>
      <c r="G209" s="439"/>
      <c r="H209" s="439"/>
      <c r="I209" s="437"/>
      <c r="J209" s="1"/>
      <c r="K209" s="1"/>
      <c r="L209" s="1"/>
      <c r="M209" s="1"/>
      <c r="N209" s="1"/>
      <c r="O209" s="1"/>
      <c r="P209" s="1"/>
      <c r="Q209" s="1"/>
      <c r="R209" s="1"/>
    </row>
    <row r="210" spans="1:18" s="102" customFormat="1" x14ac:dyDescent="0.35">
      <c r="A210" s="551" t="s">
        <v>188</v>
      </c>
      <c r="B210" s="552"/>
      <c r="C210" s="553"/>
      <c r="D210" s="552"/>
      <c r="E210" s="554"/>
      <c r="F210" s="554"/>
      <c r="G210" s="554"/>
      <c r="H210" s="554"/>
      <c r="I210" s="438"/>
      <c r="J210" s="1"/>
      <c r="K210" s="1"/>
      <c r="L210" s="1"/>
      <c r="M210" s="1"/>
      <c r="N210" s="1"/>
      <c r="O210" s="1"/>
      <c r="P210" s="1"/>
      <c r="Q210" s="1"/>
      <c r="R210" s="1"/>
    </row>
    <row r="211" spans="1:18" s="102" customFormat="1" x14ac:dyDescent="0.35">
      <c r="A211" s="555" t="s">
        <v>775</v>
      </c>
      <c r="B211" s="556"/>
      <c r="C211" s="555"/>
      <c r="D211" s="556"/>
      <c r="E211" s="556"/>
      <c r="F211" s="556"/>
      <c r="G211" s="556"/>
      <c r="H211" s="556"/>
      <c r="I211" s="557"/>
      <c r="J211" s="1"/>
      <c r="K211" s="1"/>
      <c r="L211" s="1"/>
      <c r="M211" s="1"/>
      <c r="N211" s="1"/>
      <c r="O211" s="1"/>
      <c r="P211" s="1"/>
      <c r="Q211" s="1"/>
      <c r="R211" s="1"/>
    </row>
    <row r="212" spans="1:18" s="102" customFormat="1" x14ac:dyDescent="0.35">
      <c r="A212" s="578" t="s">
        <v>776</v>
      </c>
      <c r="B212" s="578"/>
      <c r="C212" s="578"/>
      <c r="D212" s="578"/>
      <c r="E212" s="578"/>
      <c r="F212" s="578"/>
      <c r="G212" s="578"/>
      <c r="H212" s="578"/>
      <c r="I212" s="559"/>
      <c r="J212" s="1"/>
      <c r="K212" s="1"/>
      <c r="L212" s="1"/>
      <c r="M212" s="1"/>
      <c r="N212" s="1"/>
      <c r="O212" s="1"/>
      <c r="P212" s="1"/>
      <c r="Q212" s="1"/>
      <c r="R212" s="1"/>
    </row>
    <row r="213" spans="1:18" s="102" customFormat="1" x14ac:dyDescent="0.35">
      <c r="A213" s="578" t="s">
        <v>777</v>
      </c>
      <c r="B213" s="578"/>
      <c r="C213" s="578"/>
      <c r="D213" s="578"/>
      <c r="E213" s="578"/>
      <c r="F213" s="578"/>
      <c r="G213" s="578"/>
      <c r="H213" s="578"/>
      <c r="I213" s="559"/>
      <c r="J213" s="1"/>
      <c r="K213" s="1"/>
      <c r="L213" s="1"/>
      <c r="M213" s="1"/>
      <c r="N213" s="1"/>
      <c r="O213" s="1"/>
      <c r="P213" s="1"/>
      <c r="Q213" s="1"/>
      <c r="R213" s="1"/>
    </row>
    <row r="214" spans="1:18" s="102" customFormat="1" x14ac:dyDescent="0.35">
      <c r="A214" s="578" t="s">
        <v>778</v>
      </c>
      <c r="B214" s="578"/>
      <c r="C214" s="578"/>
      <c r="D214" s="578"/>
      <c r="E214" s="578"/>
      <c r="F214" s="578"/>
      <c r="G214" s="578"/>
      <c r="H214" s="578"/>
      <c r="I214" s="559"/>
      <c r="J214" s="1"/>
      <c r="K214" s="1"/>
      <c r="L214" s="1"/>
      <c r="M214" s="1"/>
      <c r="N214" s="1"/>
      <c r="O214" s="1"/>
      <c r="P214" s="1"/>
      <c r="Q214" s="1"/>
      <c r="R214" s="1"/>
    </row>
    <row r="215" spans="1:18" s="102" customFormat="1" x14ac:dyDescent="0.35">
      <c r="A215" s="578" t="s">
        <v>779</v>
      </c>
      <c r="B215" s="578"/>
      <c r="C215" s="578"/>
      <c r="D215" s="578"/>
      <c r="E215" s="578"/>
      <c r="F215" s="578"/>
      <c r="G215" s="578"/>
      <c r="H215" s="578"/>
      <c r="I215" s="559"/>
      <c r="J215" s="1"/>
      <c r="K215" s="1"/>
      <c r="L215" s="1"/>
      <c r="M215" s="1"/>
      <c r="N215" s="1"/>
      <c r="O215" s="1"/>
      <c r="P215" s="1"/>
      <c r="Q215" s="1"/>
      <c r="R215" s="1"/>
    </row>
    <row r="216" spans="1:18" s="102" customFormat="1" x14ac:dyDescent="0.35">
      <c r="A216" s="578" t="s">
        <v>780</v>
      </c>
      <c r="B216" s="578"/>
      <c r="C216" s="578"/>
      <c r="D216" s="578"/>
      <c r="E216" s="578"/>
      <c r="F216" s="578"/>
      <c r="G216" s="578"/>
      <c r="H216" s="578"/>
      <c r="I216" s="559"/>
      <c r="J216" s="1"/>
      <c r="K216" s="1"/>
      <c r="L216" s="1"/>
      <c r="M216" s="1"/>
      <c r="N216" s="1"/>
      <c r="O216" s="1"/>
      <c r="P216" s="1"/>
      <c r="Q216" s="1"/>
      <c r="R216" s="1"/>
    </row>
    <row r="217" spans="1:18" s="102" customFormat="1" x14ac:dyDescent="0.35">
      <c r="A217" s="555" t="s">
        <v>781</v>
      </c>
      <c r="B217" s="558"/>
      <c r="C217" s="558"/>
      <c r="D217" s="558"/>
      <c r="E217" s="558"/>
      <c r="F217" s="558"/>
      <c r="G217" s="558"/>
      <c r="H217" s="558"/>
      <c r="I217" s="559"/>
      <c r="J217" s="1"/>
      <c r="K217" s="1"/>
      <c r="L217" s="1"/>
      <c r="M217" s="1"/>
      <c r="N217" s="1"/>
      <c r="O217" s="1"/>
      <c r="P217" s="1"/>
      <c r="Q217" s="1"/>
      <c r="R217" s="1"/>
    </row>
    <row r="218" spans="1:18" s="102" customFormat="1" ht="17.5" customHeight="1" x14ac:dyDescent="0.35">
      <c r="A218" s="578" t="s">
        <v>782</v>
      </c>
      <c r="B218" s="578"/>
      <c r="C218" s="578"/>
      <c r="D218" s="578"/>
      <c r="E218" s="578"/>
      <c r="F218" s="578"/>
      <c r="G218" s="578"/>
      <c r="H218" s="578"/>
      <c r="I218" s="557"/>
      <c r="J218" s="1"/>
      <c r="K218" s="1"/>
      <c r="L218" s="1"/>
      <c r="M218" s="1"/>
      <c r="N218" s="1"/>
      <c r="O218" s="1"/>
      <c r="P218" s="1"/>
      <c r="Q218" s="1"/>
      <c r="R218" s="1"/>
    </row>
    <row r="219" spans="1:18" s="102" customFormat="1" ht="16.899999999999999" customHeight="1" x14ac:dyDescent="0.35">
      <c r="A219" s="577" t="s">
        <v>783</v>
      </c>
      <c r="B219" s="577"/>
      <c r="C219" s="577"/>
      <c r="D219" s="577"/>
      <c r="E219" s="577"/>
      <c r="F219" s="577"/>
      <c r="G219" s="577"/>
      <c r="H219" s="577"/>
      <c r="I219" s="557"/>
      <c r="J219" s="1"/>
      <c r="K219" s="1"/>
      <c r="L219" s="1"/>
      <c r="M219" s="1"/>
      <c r="N219" s="1"/>
      <c r="O219" s="1"/>
      <c r="P219" s="1"/>
      <c r="Q219" s="1"/>
      <c r="R219" s="1"/>
    </row>
    <row r="220" spans="1:18" s="102" customFormat="1" ht="16.899999999999999" customHeight="1" x14ac:dyDescent="0.35">
      <c r="A220" s="560" t="s">
        <v>784</v>
      </c>
      <c r="B220" s="560"/>
      <c r="C220" s="560"/>
      <c r="D220" s="560"/>
      <c r="E220" s="560"/>
      <c r="F220" s="560"/>
      <c r="G220" s="560"/>
      <c r="H220" s="560"/>
      <c r="I220" s="557"/>
      <c r="J220" s="1"/>
      <c r="K220" s="1"/>
      <c r="L220" s="1"/>
      <c r="M220" s="1"/>
      <c r="N220" s="1"/>
      <c r="O220" s="1"/>
      <c r="P220" s="1"/>
      <c r="Q220" s="1"/>
      <c r="R220" s="1"/>
    </row>
    <row r="221" spans="1:18" s="102" customFormat="1" ht="18" customHeight="1" x14ac:dyDescent="0.35">
      <c r="A221" s="560" t="s">
        <v>785</v>
      </c>
      <c r="B221" s="560"/>
      <c r="C221" s="560"/>
      <c r="D221" s="560"/>
      <c r="E221" s="560"/>
      <c r="F221" s="560"/>
      <c r="G221" s="560"/>
      <c r="H221" s="560"/>
      <c r="I221" s="557"/>
      <c r="J221" s="1"/>
      <c r="K221" s="1"/>
      <c r="L221" s="1"/>
      <c r="M221" s="1"/>
      <c r="N221" s="1"/>
      <c r="O221" s="1"/>
      <c r="P221" s="1"/>
      <c r="Q221" s="1"/>
      <c r="R221" s="1"/>
    </row>
    <row r="222" spans="1:18" s="102" customFormat="1" x14ac:dyDescent="0.35">
      <c r="A222" s="560" t="s">
        <v>786</v>
      </c>
      <c r="B222" s="556"/>
      <c r="C222" s="555"/>
      <c r="D222" s="556"/>
      <c r="E222" s="556"/>
      <c r="F222" s="556"/>
      <c r="G222" s="556"/>
      <c r="H222" s="556"/>
      <c r="I222" s="557"/>
      <c r="J222" s="1"/>
      <c r="K222" s="1"/>
      <c r="L222" s="1"/>
      <c r="M222" s="1"/>
      <c r="N222" s="1"/>
      <c r="O222" s="1"/>
      <c r="P222" s="1"/>
      <c r="Q222" s="1"/>
      <c r="R222" s="1"/>
    </row>
    <row r="223" spans="1:18" s="102" customFormat="1" x14ac:dyDescent="0.35">
      <c r="A223" s="560"/>
      <c r="B223" s="556"/>
      <c r="C223" s="555"/>
      <c r="D223" s="556"/>
      <c r="E223" s="556"/>
      <c r="F223" s="556"/>
      <c r="G223" s="556"/>
      <c r="H223" s="556"/>
      <c r="I223" s="557"/>
      <c r="J223" s="1"/>
      <c r="K223" s="1"/>
      <c r="L223" s="1"/>
      <c r="M223" s="1"/>
      <c r="N223" s="1"/>
      <c r="O223" s="1"/>
      <c r="P223" s="1"/>
      <c r="Q223" s="1"/>
      <c r="R223" s="1"/>
    </row>
    <row r="224" spans="1:18" s="102" customFormat="1" x14ac:dyDescent="0.35">
      <c r="A224" s="561" t="s">
        <v>195</v>
      </c>
      <c r="B224" s="552"/>
      <c r="C224" s="553"/>
      <c r="D224" s="552"/>
      <c r="E224" s="554"/>
      <c r="F224" s="554"/>
      <c r="G224" s="554"/>
      <c r="H224" s="554"/>
      <c r="I224" s="438"/>
      <c r="J224" s="1"/>
      <c r="K224" s="1"/>
      <c r="L224" s="1"/>
      <c r="M224" s="1"/>
      <c r="N224" s="1"/>
      <c r="O224" s="1"/>
      <c r="P224" s="1"/>
      <c r="Q224" s="1"/>
      <c r="R224" s="1"/>
    </row>
    <row r="225" spans="1:18" s="102" customFormat="1" x14ac:dyDescent="0.35">
      <c r="A225" s="353"/>
      <c r="B225" s="192"/>
      <c r="C225" s="460"/>
      <c r="D225" s="192"/>
      <c r="E225" s="562"/>
      <c r="F225" s="562"/>
      <c r="G225" s="562"/>
      <c r="H225" s="562"/>
      <c r="I225" s="563"/>
      <c r="J225" s="1"/>
      <c r="K225" s="1"/>
      <c r="L225" s="1"/>
      <c r="M225" s="1"/>
      <c r="N225" s="1"/>
      <c r="O225" s="1"/>
      <c r="P225" s="1"/>
      <c r="Q225" s="1"/>
      <c r="R225" s="1"/>
    </row>
    <row r="226" spans="1:18" s="102" customFormat="1" x14ac:dyDescent="0.35">
      <c r="A226" s="353"/>
      <c r="B226" s="192"/>
      <c r="C226" s="460"/>
      <c r="D226" s="192"/>
      <c r="E226" s="562"/>
      <c r="F226" s="562"/>
      <c r="G226" s="562"/>
      <c r="H226" s="562"/>
      <c r="I226" s="437"/>
      <c r="J226" s="1"/>
      <c r="K226" s="1"/>
      <c r="L226" s="1"/>
      <c r="M226" s="1"/>
      <c r="N226" s="1"/>
      <c r="O226" s="1"/>
      <c r="P226" s="1"/>
      <c r="Q226" s="1"/>
      <c r="R226" s="1"/>
    </row>
    <row r="227" spans="1:18" s="102" customFormat="1" x14ac:dyDescent="0.35">
      <c r="A227" s="258"/>
      <c r="B227" s="205"/>
      <c r="C227" s="205"/>
      <c r="D227" s="205"/>
      <c r="E227" s="187"/>
      <c r="F227" s="187"/>
      <c r="G227" s="187"/>
      <c r="H227" s="187"/>
      <c r="I227" s="437"/>
      <c r="J227" s="1"/>
      <c r="K227" s="1"/>
      <c r="L227" s="1"/>
      <c r="M227" s="1"/>
      <c r="N227" s="1"/>
      <c r="O227" s="1"/>
      <c r="P227" s="1"/>
      <c r="Q227" s="1"/>
      <c r="R227" s="1"/>
    </row>
    <row r="228" spans="1:18" x14ac:dyDescent="0.35">
      <c r="A228" s="564"/>
      <c r="E228" s="187"/>
      <c r="F228" s="187"/>
      <c r="G228" s="187"/>
      <c r="H228" s="187"/>
      <c r="I228" s="437"/>
    </row>
    <row r="229" spans="1:18" x14ac:dyDescent="0.35">
      <c r="A229" s="258"/>
      <c r="E229" s="187"/>
      <c r="F229" s="187"/>
      <c r="G229" s="187"/>
      <c r="H229" s="187"/>
      <c r="I229" s="437"/>
    </row>
    <row r="230" spans="1:18" ht="14.65" hidden="1" customHeight="1" x14ac:dyDescent="0.35">
      <c r="A230" s="258"/>
      <c r="E230" s="187"/>
      <c r="F230" s="187"/>
      <c r="G230" s="187"/>
      <c r="H230" s="187"/>
      <c r="I230" s="437"/>
    </row>
    <row r="231" spans="1:18" ht="14.65" hidden="1" customHeight="1" x14ac:dyDescent="0.35">
      <c r="A231" s="258"/>
      <c r="E231" s="187"/>
      <c r="F231" s="187"/>
      <c r="G231" s="187"/>
      <c r="H231" s="187"/>
      <c r="I231" s="437"/>
    </row>
    <row r="232" spans="1:18" ht="14.65" hidden="1" customHeight="1" x14ac:dyDescent="0.35">
      <c r="A232" s="258"/>
      <c r="E232" s="187"/>
      <c r="F232" s="187"/>
      <c r="G232" s="187"/>
      <c r="H232" s="187"/>
      <c r="I232" s="437"/>
    </row>
    <row r="233" spans="1:18" ht="14.65" hidden="1" customHeight="1" x14ac:dyDescent="0.35">
      <c r="A233" s="258"/>
      <c r="E233" s="187"/>
      <c r="F233" s="187"/>
      <c r="G233" s="187"/>
      <c r="H233" s="187"/>
      <c r="I233" s="437"/>
    </row>
    <row r="234" spans="1:18" ht="14.65" hidden="1" customHeight="1" x14ac:dyDescent="0.35">
      <c r="A234" s="258"/>
      <c r="E234" s="187"/>
      <c r="F234" s="187"/>
      <c r="G234" s="187"/>
      <c r="H234" s="187"/>
      <c r="I234" s="437"/>
    </row>
    <row r="235" spans="1:18" ht="14.65" hidden="1" customHeight="1" x14ac:dyDescent="0.35">
      <c r="A235" s="258"/>
      <c r="E235" s="187"/>
      <c r="F235" s="187"/>
      <c r="G235" s="187"/>
      <c r="H235" s="187"/>
      <c r="I235" s="437"/>
    </row>
    <row r="236" spans="1:18" ht="14.65" hidden="1" customHeight="1" x14ac:dyDescent="0.35">
      <c r="A236" s="258"/>
      <c r="E236" s="187"/>
      <c r="F236" s="187"/>
      <c r="G236" s="187"/>
      <c r="H236" s="187"/>
      <c r="I236" s="437"/>
    </row>
    <row r="237" spans="1:18" ht="14.65" hidden="1" customHeight="1" x14ac:dyDescent="0.35">
      <c r="A237" s="258"/>
      <c r="E237" s="187"/>
      <c r="F237" s="187"/>
      <c r="G237" s="187"/>
      <c r="H237" s="187"/>
      <c r="I237" s="437"/>
    </row>
    <row r="238" spans="1:18" ht="14.65" hidden="1" customHeight="1" x14ac:dyDescent="0.35">
      <c r="A238" s="258"/>
      <c r="E238" s="187"/>
      <c r="F238" s="187"/>
      <c r="G238" s="187"/>
      <c r="H238" s="187"/>
      <c r="I238" s="437"/>
    </row>
    <row r="239" spans="1:18" ht="14.65" hidden="1" customHeight="1" x14ac:dyDescent="0.35">
      <c r="A239" s="258"/>
      <c r="E239" s="187"/>
      <c r="F239" s="187"/>
      <c r="G239" s="187"/>
      <c r="H239" s="187"/>
      <c r="I239" s="437"/>
    </row>
    <row r="240" spans="1:18" ht="14.65" hidden="1" customHeight="1" x14ac:dyDescent="0.35">
      <c r="A240" s="258"/>
      <c r="E240" s="187"/>
      <c r="F240" s="187"/>
      <c r="G240" s="187"/>
      <c r="H240" s="187"/>
      <c r="I240" s="437"/>
    </row>
    <row r="241" spans="1:9" ht="14.65" hidden="1" customHeight="1" x14ac:dyDescent="0.35">
      <c r="A241" s="258"/>
      <c r="E241" s="187"/>
      <c r="F241" s="187"/>
      <c r="G241" s="187"/>
      <c r="H241" s="187"/>
      <c r="I241" s="437"/>
    </row>
    <row r="242" spans="1:9" ht="14.65" hidden="1" customHeight="1" x14ac:dyDescent="0.35">
      <c r="A242" s="258"/>
      <c r="E242" s="187"/>
      <c r="F242" s="187"/>
      <c r="G242" s="187"/>
      <c r="H242" s="187"/>
      <c r="I242" s="437"/>
    </row>
    <row r="243" spans="1:9" ht="14.65" hidden="1" customHeight="1" x14ac:dyDescent="0.35">
      <c r="A243" s="258"/>
      <c r="E243" s="187"/>
      <c r="F243" s="187"/>
      <c r="G243" s="187"/>
      <c r="H243" s="187"/>
      <c r="I243" s="437"/>
    </row>
    <row r="244" spans="1:9" ht="14.65" hidden="1" customHeight="1" x14ac:dyDescent="0.35">
      <c r="A244" s="258"/>
      <c r="E244" s="187"/>
      <c r="F244" s="187"/>
      <c r="G244" s="187"/>
      <c r="H244" s="187"/>
      <c r="I244" s="437"/>
    </row>
    <row r="245" spans="1:9" ht="57.65" hidden="1" customHeight="1" x14ac:dyDescent="0.35">
      <c r="A245" s="258"/>
      <c r="E245" s="187"/>
      <c r="F245" s="187"/>
      <c r="G245" s="187"/>
      <c r="H245" s="187"/>
      <c r="I245" s="437"/>
    </row>
    <row r="246" spans="1:9" ht="14.65" hidden="1" customHeight="1" x14ac:dyDescent="0.35">
      <c r="A246" s="258"/>
      <c r="E246" s="187"/>
      <c r="F246" s="187"/>
      <c r="G246" s="187"/>
      <c r="H246" s="187"/>
      <c r="I246" s="437"/>
    </row>
    <row r="247" spans="1:9" ht="14.65" hidden="1" customHeight="1" x14ac:dyDescent="0.35">
      <c r="A247" s="258"/>
      <c r="E247" s="187"/>
      <c r="F247" s="187"/>
      <c r="G247" s="187"/>
      <c r="H247" s="187"/>
      <c r="I247" s="437"/>
    </row>
    <row r="248" spans="1:9" ht="14.65" hidden="1" customHeight="1" x14ac:dyDescent="0.35">
      <c r="A248" s="258"/>
      <c r="E248" s="187"/>
      <c r="F248" s="187"/>
      <c r="G248" s="187"/>
      <c r="H248" s="187"/>
      <c r="I248" s="437"/>
    </row>
    <row r="249" spans="1:9" ht="14.65" hidden="1" customHeight="1" x14ac:dyDescent="0.35">
      <c r="A249" s="258"/>
      <c r="E249" s="187"/>
      <c r="F249" s="187"/>
      <c r="G249" s="187"/>
      <c r="H249" s="187"/>
      <c r="I249" s="437"/>
    </row>
    <row r="250" spans="1:9" x14ac:dyDescent="0.35">
      <c r="A250" s="258"/>
      <c r="E250" s="187"/>
      <c r="F250" s="187"/>
      <c r="G250" s="187"/>
      <c r="H250" s="187"/>
      <c r="I250" s="437"/>
    </row>
    <row r="251" spans="1:9" x14ac:dyDescent="0.35">
      <c r="A251" s="258"/>
      <c r="E251" s="187"/>
      <c r="F251" s="187"/>
      <c r="G251" s="187"/>
      <c r="H251" s="187"/>
      <c r="I251" s="437"/>
    </row>
    <row r="252" spans="1:9" x14ac:dyDescent="0.35">
      <c r="A252" s="258"/>
      <c r="E252" s="187"/>
      <c r="F252" s="187"/>
      <c r="G252" s="187"/>
      <c r="H252" s="187"/>
      <c r="I252" s="437"/>
    </row>
    <row r="253" spans="1:9" x14ac:dyDescent="0.35">
      <c r="A253" s="258"/>
      <c r="E253" s="187"/>
      <c r="F253" s="187"/>
      <c r="G253" s="187"/>
      <c r="H253" s="187"/>
      <c r="I253" s="437"/>
    </row>
    <row r="254" spans="1:9" x14ac:dyDescent="0.35">
      <c r="A254" s="258"/>
      <c r="E254" s="187"/>
      <c r="F254" s="187"/>
      <c r="G254" s="187"/>
      <c r="H254" s="187"/>
      <c r="I254" s="437"/>
    </row>
    <row r="255" spans="1:9" x14ac:dyDescent="0.35">
      <c r="A255" s="258"/>
      <c r="E255" s="187"/>
      <c r="F255" s="187"/>
      <c r="G255" s="187"/>
      <c r="H255" s="187"/>
      <c r="I255" s="437"/>
    </row>
    <row r="256" spans="1:9" x14ac:dyDescent="0.35">
      <c r="A256" s="258"/>
      <c r="E256" s="187"/>
      <c r="F256" s="187"/>
      <c r="G256" s="187"/>
      <c r="H256" s="187"/>
      <c r="I256" s="437"/>
    </row>
    <row r="257" spans="1:9" x14ac:dyDescent="0.35">
      <c r="A257" s="258"/>
      <c r="E257" s="187"/>
      <c r="F257" s="187"/>
      <c r="G257" s="187"/>
      <c r="H257" s="187"/>
      <c r="I257" s="437"/>
    </row>
    <row r="258" spans="1:9" x14ac:dyDescent="0.35">
      <c r="A258" s="258"/>
      <c r="E258" s="187"/>
      <c r="F258" s="187"/>
      <c r="G258" s="187"/>
      <c r="H258" s="187"/>
      <c r="I258" s="437"/>
    </row>
    <row r="259" spans="1:9" x14ac:dyDescent="0.35">
      <c r="A259" s="258"/>
      <c r="E259" s="187"/>
      <c r="F259" s="187"/>
      <c r="G259" s="187"/>
      <c r="H259" s="187"/>
      <c r="I259" s="437"/>
    </row>
    <row r="260" spans="1:9" x14ac:dyDescent="0.35">
      <c r="A260" s="258"/>
      <c r="E260" s="187"/>
      <c r="F260" s="187"/>
      <c r="G260" s="187"/>
      <c r="H260" s="187"/>
      <c r="I260" s="437"/>
    </row>
    <row r="261" spans="1:9" x14ac:dyDescent="0.35">
      <c r="A261" s="258"/>
      <c r="E261" s="187"/>
      <c r="F261" s="187"/>
      <c r="G261" s="187"/>
      <c r="H261" s="187"/>
      <c r="I261" s="437"/>
    </row>
    <row r="262" spans="1:9" x14ac:dyDescent="0.35">
      <c r="A262" s="258"/>
      <c r="E262" s="187"/>
      <c r="F262" s="187"/>
      <c r="G262" s="187"/>
      <c r="H262" s="187"/>
      <c r="I262" s="437"/>
    </row>
    <row r="263" spans="1:9" x14ac:dyDescent="0.35">
      <c r="A263" s="258"/>
      <c r="E263" s="187"/>
      <c r="F263" s="187"/>
      <c r="G263" s="187"/>
      <c r="H263" s="187"/>
      <c r="I263" s="437"/>
    </row>
    <row r="264" spans="1:9" x14ac:dyDescent="0.35">
      <c r="A264" s="258"/>
      <c r="E264" s="187"/>
      <c r="F264" s="187"/>
      <c r="G264" s="187"/>
      <c r="H264" s="187"/>
      <c r="I264" s="437"/>
    </row>
    <row r="265" spans="1:9" x14ac:dyDescent="0.35">
      <c r="I265" s="437"/>
    </row>
    <row r="266" spans="1:9" x14ac:dyDescent="0.35">
      <c r="I266" s="437"/>
    </row>
    <row r="267" spans="1:9" x14ac:dyDescent="0.35">
      <c r="I267" s="437"/>
    </row>
    <row r="268" spans="1:9" x14ac:dyDescent="0.35">
      <c r="I268" s="437"/>
    </row>
    <row r="269" spans="1:9" x14ac:dyDescent="0.35">
      <c r="I269" s="437"/>
    </row>
    <row r="270" spans="1:9" x14ac:dyDescent="0.35">
      <c r="I270" s="437"/>
    </row>
    <row r="271" spans="1:9" x14ac:dyDescent="0.35">
      <c r="I271" s="437"/>
    </row>
    <row r="272" spans="1:9" x14ac:dyDescent="0.35">
      <c r="I272" s="437"/>
    </row>
    <row r="273" spans="9:9" x14ac:dyDescent="0.35">
      <c r="I273" s="437"/>
    </row>
    <row r="274" spans="9:9" x14ac:dyDescent="0.35">
      <c r="I274" s="437"/>
    </row>
    <row r="275" spans="9:9" x14ac:dyDescent="0.35">
      <c r="I275" s="437"/>
    </row>
    <row r="276" spans="9:9" x14ac:dyDescent="0.35">
      <c r="I276" s="437"/>
    </row>
    <row r="277" spans="9:9" x14ac:dyDescent="0.35">
      <c r="I277" s="437"/>
    </row>
    <row r="278" spans="9:9" x14ac:dyDescent="0.35">
      <c r="I278" s="437"/>
    </row>
    <row r="279" spans="9:9" x14ac:dyDescent="0.35">
      <c r="I279" s="437"/>
    </row>
    <row r="280" spans="9:9" x14ac:dyDescent="0.35">
      <c r="I280" s="437"/>
    </row>
    <row r="281" spans="9:9" x14ac:dyDescent="0.35">
      <c r="I281" s="437"/>
    </row>
    <row r="282" spans="9:9" x14ac:dyDescent="0.35">
      <c r="I282" s="437"/>
    </row>
    <row r="283" spans="9:9" x14ac:dyDescent="0.35">
      <c r="I283" s="437"/>
    </row>
    <row r="284" spans="9:9" x14ac:dyDescent="0.35">
      <c r="I284" s="437"/>
    </row>
    <row r="285" spans="9:9" x14ac:dyDescent="0.35">
      <c r="I285" s="437"/>
    </row>
    <row r="286" spans="9:9" x14ac:dyDescent="0.35">
      <c r="I286" s="437"/>
    </row>
    <row r="287" spans="9:9" x14ac:dyDescent="0.35">
      <c r="I287" s="437"/>
    </row>
    <row r="288" spans="9:9" x14ac:dyDescent="0.35">
      <c r="I288" s="437"/>
    </row>
    <row r="289" spans="9:9" x14ac:dyDescent="0.35">
      <c r="I289" s="437"/>
    </row>
    <row r="290" spans="9:9" x14ac:dyDescent="0.35">
      <c r="I290" s="437"/>
    </row>
    <row r="291" spans="9:9" x14ac:dyDescent="0.35"/>
    <row r="292" spans="9:9" x14ac:dyDescent="0.35"/>
    <row r="293" spans="9:9" x14ac:dyDescent="0.35"/>
    <row r="294" spans="9:9" x14ac:dyDescent="0.35"/>
    <row r="295" spans="9:9" x14ac:dyDescent="0.35"/>
    <row r="296" spans="9:9" x14ac:dyDescent="0.35"/>
    <row r="297" spans="9:9" x14ac:dyDescent="0.35"/>
    <row r="298" spans="9:9" x14ac:dyDescent="0.35"/>
    <row r="299" spans="9:9" x14ac:dyDescent="0.35"/>
    <row r="300" spans="9:9" x14ac:dyDescent="0.35"/>
    <row r="301" spans="9:9" x14ac:dyDescent="0.35"/>
    <row r="302" spans="9:9" x14ac:dyDescent="0.35"/>
    <row r="303" spans="9:9" x14ac:dyDescent="0.35"/>
    <row r="304" spans="9:9" x14ac:dyDescent="0.35"/>
    <row r="305" x14ac:dyDescent="0.35"/>
    <row r="306" x14ac:dyDescent="0.35"/>
    <row r="307" x14ac:dyDescent="0.35"/>
    <row r="308" x14ac:dyDescent="0.35"/>
    <row r="309" x14ac:dyDescent="0.35"/>
    <row r="310" x14ac:dyDescent="0.35"/>
    <row r="311" x14ac:dyDescent="0.35"/>
    <row r="312" x14ac:dyDescent="0.35"/>
    <row r="313" x14ac:dyDescent="0.35"/>
    <row r="314" ht="14.65" customHeight="1" x14ac:dyDescent="0.35"/>
    <row r="315" ht="14.65" customHeight="1" x14ac:dyDescent="0.35"/>
    <row r="316" ht="14.65" customHeight="1" x14ac:dyDescent="0.35"/>
    <row r="317" x14ac:dyDescent="0.35"/>
    <row r="318" x14ac:dyDescent="0.35"/>
    <row r="319" x14ac:dyDescent="0.35"/>
    <row r="320" x14ac:dyDescent="0.35"/>
    <row r="321" x14ac:dyDescent="0.35"/>
    <row r="322" x14ac:dyDescent="0.35"/>
    <row r="323" x14ac:dyDescent="0.35"/>
    <row r="324" x14ac:dyDescent="0.35"/>
    <row r="325" x14ac:dyDescent="0.35"/>
    <row r="326" x14ac:dyDescent="0.35"/>
    <row r="327" x14ac:dyDescent="0.35"/>
    <row r="328" x14ac:dyDescent="0.35"/>
    <row r="329" x14ac:dyDescent="0.35"/>
    <row r="330" x14ac:dyDescent="0.35"/>
    <row r="331" x14ac:dyDescent="0.35"/>
    <row r="332" x14ac:dyDescent="0.35"/>
    <row r="333" x14ac:dyDescent="0.35"/>
    <row r="334" x14ac:dyDescent="0.35"/>
    <row r="335" x14ac:dyDescent="0.35"/>
    <row r="336" x14ac:dyDescent="0.35"/>
    <row r="337" x14ac:dyDescent="0.35"/>
    <row r="338" x14ac:dyDescent="0.35"/>
    <row r="339" x14ac:dyDescent="0.35"/>
    <row r="340" x14ac:dyDescent="0.35"/>
    <row r="341" x14ac:dyDescent="0.35"/>
    <row r="342" x14ac:dyDescent="0.35"/>
    <row r="343" x14ac:dyDescent="0.35"/>
    <row r="344" x14ac:dyDescent="0.35"/>
    <row r="345" x14ac:dyDescent="0.35"/>
    <row r="346" x14ac:dyDescent="0.35"/>
    <row r="347" x14ac:dyDescent="0.35"/>
    <row r="348" x14ac:dyDescent="0.35"/>
    <row r="349" x14ac:dyDescent="0.35"/>
    <row r="350" x14ac:dyDescent="0.35"/>
    <row r="351" x14ac:dyDescent="0.35"/>
    <row r="352" x14ac:dyDescent="0.35"/>
    <row r="353" x14ac:dyDescent="0.35"/>
    <row r="354" x14ac:dyDescent="0.35"/>
    <row r="355" x14ac:dyDescent="0.35"/>
    <row r="356" x14ac:dyDescent="0.35"/>
    <row r="357" x14ac:dyDescent="0.35"/>
    <row r="358" x14ac:dyDescent="0.35"/>
    <row r="359" x14ac:dyDescent="0.35"/>
    <row r="360" x14ac:dyDescent="0.35"/>
    <row r="361" x14ac:dyDescent="0.35"/>
    <row r="362" x14ac:dyDescent="0.35"/>
    <row r="363" x14ac:dyDescent="0.35"/>
    <row r="364" x14ac:dyDescent="0.35"/>
    <row r="365" x14ac:dyDescent="0.35"/>
    <row r="366" x14ac:dyDescent="0.35"/>
    <row r="367" x14ac:dyDescent="0.35"/>
    <row r="368" x14ac:dyDescent="0.35"/>
    <row r="369" x14ac:dyDescent="0.35"/>
    <row r="370" x14ac:dyDescent="0.35"/>
    <row r="371" x14ac:dyDescent="0.35"/>
    <row r="372" x14ac:dyDescent="0.35"/>
    <row r="373" x14ac:dyDescent="0.35"/>
    <row r="374" x14ac:dyDescent="0.35"/>
    <row r="375" x14ac:dyDescent="0.35"/>
    <row r="376" x14ac:dyDescent="0.35"/>
    <row r="377" x14ac:dyDescent="0.35"/>
    <row r="378" x14ac:dyDescent="0.35"/>
    <row r="379" x14ac:dyDescent="0.35"/>
    <row r="380" x14ac:dyDescent="0.35"/>
    <row r="381" x14ac:dyDescent="0.35"/>
    <row r="382" x14ac:dyDescent="0.35"/>
    <row r="383" x14ac:dyDescent="0.35"/>
    <row r="384" x14ac:dyDescent="0.35"/>
    <row r="385" x14ac:dyDescent="0.35"/>
    <row r="386" x14ac:dyDescent="0.35"/>
    <row r="387" x14ac:dyDescent="0.35"/>
    <row r="388" x14ac:dyDescent="0.35"/>
    <row r="389" x14ac:dyDescent="0.35"/>
    <row r="390" x14ac:dyDescent="0.35"/>
    <row r="391" x14ac:dyDescent="0.35"/>
    <row r="392" x14ac:dyDescent="0.35"/>
    <row r="393" x14ac:dyDescent="0.35"/>
    <row r="394" x14ac:dyDescent="0.35"/>
    <row r="395" x14ac:dyDescent="0.35"/>
    <row r="396" x14ac:dyDescent="0.35"/>
    <row r="397" x14ac:dyDescent="0.35"/>
    <row r="398" x14ac:dyDescent="0.35"/>
    <row r="399" x14ac:dyDescent="0.35"/>
    <row r="400" x14ac:dyDescent="0.35"/>
    <row r="401" x14ac:dyDescent="0.35"/>
    <row r="402" x14ac:dyDescent="0.35"/>
    <row r="403" x14ac:dyDescent="0.35"/>
    <row r="404" x14ac:dyDescent="0.35"/>
    <row r="405" x14ac:dyDescent="0.35"/>
    <row r="406" x14ac:dyDescent="0.35"/>
    <row r="407" x14ac:dyDescent="0.35"/>
    <row r="408" x14ac:dyDescent="0.35"/>
    <row r="409" x14ac:dyDescent="0.35"/>
    <row r="410" x14ac:dyDescent="0.35"/>
    <row r="411" x14ac:dyDescent="0.35"/>
    <row r="412" x14ac:dyDescent="0.35"/>
    <row r="413" x14ac:dyDescent="0.35"/>
    <row r="414" x14ac:dyDescent="0.35"/>
    <row r="415" x14ac:dyDescent="0.35"/>
    <row r="416" x14ac:dyDescent="0.35"/>
    <row r="417" x14ac:dyDescent="0.35"/>
    <row r="418" x14ac:dyDescent="0.35"/>
    <row r="419" x14ac:dyDescent="0.35"/>
    <row r="420" x14ac:dyDescent="0.35"/>
    <row r="421" x14ac:dyDescent="0.35"/>
    <row r="422" x14ac:dyDescent="0.35"/>
    <row r="423" x14ac:dyDescent="0.35"/>
    <row r="424" x14ac:dyDescent="0.35"/>
    <row r="425" x14ac:dyDescent="0.35"/>
    <row r="426" x14ac:dyDescent="0.35"/>
    <row r="427" x14ac:dyDescent="0.35"/>
    <row r="428" x14ac:dyDescent="0.35"/>
    <row r="429" x14ac:dyDescent="0.35"/>
    <row r="430" x14ac:dyDescent="0.35"/>
    <row r="431" x14ac:dyDescent="0.35"/>
    <row r="432" x14ac:dyDescent="0.35"/>
    <row r="433" x14ac:dyDescent="0.35"/>
    <row r="434" x14ac:dyDescent="0.35"/>
    <row r="435" x14ac:dyDescent="0.35"/>
    <row r="436" x14ac:dyDescent="0.35"/>
    <row r="437" x14ac:dyDescent="0.35"/>
    <row r="438" x14ac:dyDescent="0.35"/>
    <row r="439" x14ac:dyDescent="0.35"/>
    <row r="440" x14ac:dyDescent="0.35"/>
    <row r="441" x14ac:dyDescent="0.35"/>
    <row r="442" x14ac:dyDescent="0.35"/>
    <row r="443" x14ac:dyDescent="0.35"/>
    <row r="444" x14ac:dyDescent="0.35"/>
    <row r="445" x14ac:dyDescent="0.35"/>
    <row r="446" x14ac:dyDescent="0.35"/>
    <row r="447" x14ac:dyDescent="0.35"/>
    <row r="448" x14ac:dyDescent="0.35"/>
    <row r="449" x14ac:dyDescent="0.35"/>
    <row r="450" x14ac:dyDescent="0.35"/>
    <row r="451" x14ac:dyDescent="0.35"/>
    <row r="452" x14ac:dyDescent="0.35"/>
    <row r="453" x14ac:dyDescent="0.35"/>
    <row r="454" x14ac:dyDescent="0.35"/>
    <row r="455" x14ac:dyDescent="0.35"/>
    <row r="456" x14ac:dyDescent="0.35"/>
    <row r="457" x14ac:dyDescent="0.35"/>
    <row r="458" x14ac:dyDescent="0.35"/>
    <row r="459" x14ac:dyDescent="0.35"/>
    <row r="460" x14ac:dyDescent="0.35"/>
    <row r="461" x14ac:dyDescent="0.35"/>
    <row r="462" x14ac:dyDescent="0.35"/>
    <row r="463" x14ac:dyDescent="0.35"/>
    <row r="464" x14ac:dyDescent="0.35"/>
    <row r="465" x14ac:dyDescent="0.35"/>
    <row r="466" x14ac:dyDescent="0.35"/>
    <row r="467" x14ac:dyDescent="0.35"/>
    <row r="468" x14ac:dyDescent="0.35"/>
    <row r="469" x14ac:dyDescent="0.35"/>
    <row r="470" x14ac:dyDescent="0.35"/>
    <row r="471" x14ac:dyDescent="0.35"/>
    <row r="472" x14ac:dyDescent="0.35"/>
    <row r="473" x14ac:dyDescent="0.35"/>
    <row r="474" x14ac:dyDescent="0.35"/>
    <row r="475" x14ac:dyDescent="0.35"/>
    <row r="476" x14ac:dyDescent="0.35"/>
    <row r="477" x14ac:dyDescent="0.35"/>
    <row r="478" x14ac:dyDescent="0.35"/>
    <row r="479" x14ac:dyDescent="0.35"/>
    <row r="480" x14ac:dyDescent="0.35"/>
    <row r="481" x14ac:dyDescent="0.35"/>
    <row r="482" x14ac:dyDescent="0.35"/>
    <row r="483" x14ac:dyDescent="0.35"/>
    <row r="484" x14ac:dyDescent="0.35"/>
    <row r="485" x14ac:dyDescent="0.35"/>
    <row r="486" x14ac:dyDescent="0.35"/>
    <row r="487" x14ac:dyDescent="0.35"/>
    <row r="488" x14ac:dyDescent="0.35"/>
    <row r="489" x14ac:dyDescent="0.35"/>
    <row r="490" x14ac:dyDescent="0.35"/>
    <row r="491" x14ac:dyDescent="0.35"/>
    <row r="492" x14ac:dyDescent="0.35"/>
    <row r="493" x14ac:dyDescent="0.35"/>
    <row r="494" x14ac:dyDescent="0.35"/>
    <row r="495" x14ac:dyDescent="0.35"/>
    <row r="496" x14ac:dyDescent="0.35"/>
    <row r="497" x14ac:dyDescent="0.35"/>
    <row r="498" x14ac:dyDescent="0.35"/>
    <row r="499" x14ac:dyDescent="0.35"/>
    <row r="500" x14ac:dyDescent="0.35"/>
    <row r="501" x14ac:dyDescent="0.35"/>
    <row r="502" x14ac:dyDescent="0.35"/>
    <row r="503" x14ac:dyDescent="0.35"/>
    <row r="504" x14ac:dyDescent="0.35"/>
    <row r="505" x14ac:dyDescent="0.35"/>
    <row r="506" x14ac:dyDescent="0.35"/>
    <row r="507" x14ac:dyDescent="0.35"/>
    <row r="508" x14ac:dyDescent="0.35"/>
    <row r="509" x14ac:dyDescent="0.35"/>
    <row r="510" x14ac:dyDescent="0.35"/>
    <row r="511" x14ac:dyDescent="0.35"/>
    <row r="512" x14ac:dyDescent="0.35"/>
    <row r="513" x14ac:dyDescent="0.35"/>
    <row r="514" x14ac:dyDescent="0.35"/>
    <row r="515" x14ac:dyDescent="0.35"/>
    <row r="516" x14ac:dyDescent="0.35"/>
    <row r="517" x14ac:dyDescent="0.35"/>
    <row r="518" x14ac:dyDescent="0.35"/>
    <row r="519" x14ac:dyDescent="0.35"/>
    <row r="520" x14ac:dyDescent="0.35"/>
    <row r="521" x14ac:dyDescent="0.35"/>
    <row r="522" x14ac:dyDescent="0.35"/>
    <row r="523" x14ac:dyDescent="0.35"/>
    <row r="524" x14ac:dyDescent="0.35"/>
    <row r="525" x14ac:dyDescent="0.35"/>
    <row r="526" x14ac:dyDescent="0.35"/>
    <row r="527" x14ac:dyDescent="0.35"/>
    <row r="528" x14ac:dyDescent="0.35"/>
    <row r="529" x14ac:dyDescent="0.35"/>
    <row r="530" x14ac:dyDescent="0.35"/>
    <row r="531" x14ac:dyDescent="0.35"/>
    <row r="532" x14ac:dyDescent="0.35"/>
    <row r="533" x14ac:dyDescent="0.35"/>
    <row r="534" x14ac:dyDescent="0.35"/>
    <row r="535" x14ac:dyDescent="0.35"/>
    <row r="536" x14ac:dyDescent="0.35"/>
    <row r="537" x14ac:dyDescent="0.35"/>
    <row r="538" x14ac:dyDescent="0.35"/>
    <row r="539" x14ac:dyDescent="0.35"/>
    <row r="540" x14ac:dyDescent="0.35"/>
    <row r="541" x14ac:dyDescent="0.35"/>
    <row r="542" x14ac:dyDescent="0.35"/>
    <row r="543" x14ac:dyDescent="0.35"/>
    <row r="544" x14ac:dyDescent="0.35"/>
    <row r="545" x14ac:dyDescent="0.35"/>
    <row r="546" x14ac:dyDescent="0.35"/>
    <row r="547" x14ac:dyDescent="0.35"/>
    <row r="548" x14ac:dyDescent="0.35"/>
    <row r="549" x14ac:dyDescent="0.35"/>
    <row r="550" x14ac:dyDescent="0.35"/>
    <row r="551" x14ac:dyDescent="0.35"/>
    <row r="552" x14ac:dyDescent="0.35"/>
    <row r="553" x14ac:dyDescent="0.35"/>
    <row r="554" x14ac:dyDescent="0.35"/>
    <row r="555" x14ac:dyDescent="0.35"/>
    <row r="556" x14ac:dyDescent="0.35"/>
    <row r="557" x14ac:dyDescent="0.35"/>
    <row r="558" x14ac:dyDescent="0.35"/>
    <row r="559" x14ac:dyDescent="0.35"/>
    <row r="560" x14ac:dyDescent="0.35"/>
    <row r="561" x14ac:dyDescent="0.35"/>
    <row r="562" x14ac:dyDescent="0.35"/>
    <row r="563" x14ac:dyDescent="0.35"/>
    <row r="564" x14ac:dyDescent="0.35"/>
    <row r="565" x14ac:dyDescent="0.35"/>
    <row r="566" x14ac:dyDescent="0.35"/>
    <row r="567" x14ac:dyDescent="0.35"/>
    <row r="568" x14ac:dyDescent="0.35"/>
    <row r="569" x14ac:dyDescent="0.35"/>
    <row r="570" x14ac:dyDescent="0.35"/>
    <row r="571" x14ac:dyDescent="0.35"/>
    <row r="572" x14ac:dyDescent="0.35"/>
    <row r="573" x14ac:dyDescent="0.35"/>
    <row r="574" x14ac:dyDescent="0.35"/>
    <row r="575" x14ac:dyDescent="0.35"/>
    <row r="576" x14ac:dyDescent="0.35"/>
    <row r="577" x14ac:dyDescent="0.35"/>
    <row r="578" x14ac:dyDescent="0.35"/>
    <row r="579" x14ac:dyDescent="0.35"/>
    <row r="580" x14ac:dyDescent="0.35"/>
    <row r="581" x14ac:dyDescent="0.35"/>
    <row r="582" x14ac:dyDescent="0.35"/>
    <row r="583" x14ac:dyDescent="0.35"/>
    <row r="584" x14ac:dyDescent="0.35"/>
    <row r="585" x14ac:dyDescent="0.35"/>
    <row r="586" x14ac:dyDescent="0.35"/>
    <row r="587" x14ac:dyDescent="0.35"/>
    <row r="588" x14ac:dyDescent="0.35"/>
    <row r="589" x14ac:dyDescent="0.35"/>
    <row r="590" x14ac:dyDescent="0.35"/>
    <row r="591" x14ac:dyDescent="0.35"/>
    <row r="592" x14ac:dyDescent="0.35"/>
    <row r="593" x14ac:dyDescent="0.35"/>
    <row r="594" x14ac:dyDescent="0.35"/>
    <row r="595" x14ac:dyDescent="0.35"/>
    <row r="596" x14ac:dyDescent="0.35"/>
    <row r="597" x14ac:dyDescent="0.35"/>
    <row r="598" x14ac:dyDescent="0.35"/>
    <row r="599" x14ac:dyDescent="0.35"/>
    <row r="600" x14ac:dyDescent="0.35"/>
    <row r="601" x14ac:dyDescent="0.35"/>
    <row r="602" x14ac:dyDescent="0.35"/>
    <row r="603" x14ac:dyDescent="0.35"/>
    <row r="604" x14ac:dyDescent="0.35"/>
    <row r="605" x14ac:dyDescent="0.35"/>
    <row r="606" x14ac:dyDescent="0.35"/>
    <row r="607" x14ac:dyDescent="0.35"/>
    <row r="608" x14ac:dyDescent="0.35"/>
    <row r="609" x14ac:dyDescent="0.35"/>
    <row r="610" x14ac:dyDescent="0.35"/>
    <row r="611" x14ac:dyDescent="0.35"/>
    <row r="612" x14ac:dyDescent="0.35"/>
    <row r="613" x14ac:dyDescent="0.35"/>
    <row r="614" x14ac:dyDescent="0.35"/>
    <row r="615" x14ac:dyDescent="0.35"/>
    <row r="616" x14ac:dyDescent="0.35"/>
    <row r="617" x14ac:dyDescent="0.35"/>
    <row r="618" x14ac:dyDescent="0.35"/>
    <row r="619" x14ac:dyDescent="0.35"/>
    <row r="620" x14ac:dyDescent="0.35"/>
    <row r="621" x14ac:dyDescent="0.35"/>
    <row r="622" x14ac:dyDescent="0.35"/>
    <row r="623" x14ac:dyDescent="0.35"/>
    <row r="624" x14ac:dyDescent="0.35"/>
    <row r="625" x14ac:dyDescent="0.35"/>
    <row r="626" x14ac:dyDescent="0.35"/>
    <row r="627" x14ac:dyDescent="0.35"/>
    <row r="628" x14ac:dyDescent="0.35"/>
    <row r="629" x14ac:dyDescent="0.35"/>
    <row r="630" x14ac:dyDescent="0.35"/>
    <row r="631" x14ac:dyDescent="0.35"/>
    <row r="632" x14ac:dyDescent="0.35"/>
    <row r="633" x14ac:dyDescent="0.35"/>
    <row r="634" x14ac:dyDescent="0.35"/>
    <row r="635" x14ac:dyDescent="0.35"/>
    <row r="636" x14ac:dyDescent="0.35"/>
    <row r="637" x14ac:dyDescent="0.35"/>
    <row r="638" x14ac:dyDescent="0.35"/>
    <row r="639" x14ac:dyDescent="0.35"/>
    <row r="640" x14ac:dyDescent="0.35"/>
    <row r="641" x14ac:dyDescent="0.35"/>
    <row r="642" x14ac:dyDescent="0.35"/>
  </sheetData>
  <mergeCells count="7">
    <mergeCell ref="A219:H219"/>
    <mergeCell ref="A212:H212"/>
    <mergeCell ref="A213:H213"/>
    <mergeCell ref="A214:H214"/>
    <mergeCell ref="A215:H215"/>
    <mergeCell ref="A216:H216"/>
    <mergeCell ref="A218:H21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DE91448B22CE469178AD3271AA3472" ma:contentTypeVersion="0" ma:contentTypeDescription="Create a new document." ma:contentTypeScope="" ma:versionID="d8a7198331a014e8a50687f70a9d9d48">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D090EE-DAA0-4C32-80EE-CC5ED554C12E}"/>
</file>

<file path=customXml/itemProps2.xml><?xml version="1.0" encoding="utf-8"?>
<ds:datastoreItem xmlns:ds="http://schemas.openxmlformats.org/officeDocument/2006/customXml" ds:itemID="{4DF891EF-77CE-46B0-861E-298E4AB0AA70}"/>
</file>

<file path=customXml/itemProps3.xml><?xml version="1.0" encoding="utf-8"?>
<ds:datastoreItem xmlns:ds="http://schemas.openxmlformats.org/officeDocument/2006/customXml" ds:itemID="{5B440C62-BBE5-45AE-8F3E-5B37CAADF2A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Munkalapok</vt:lpstr>
      </vt:variant>
      <vt:variant>
        <vt:i4>6</vt:i4>
      </vt:variant>
    </vt:vector>
  </HeadingPairs>
  <TitlesOfParts>
    <vt:vector size="6" baseType="lpstr">
      <vt:lpstr>Climate Change</vt:lpstr>
      <vt:lpstr>Environment</vt:lpstr>
      <vt:lpstr>Health &amp; Safety</vt:lpstr>
      <vt:lpstr>People</vt:lpstr>
      <vt:lpstr>Communities</vt:lpstr>
      <vt:lpstr>Integrity &amp; Transparency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Ambrus Anna Zsuzsanna (MOL Nyrt.)</dc:creator>
  <cp:keywords/>
  <dc:description/>
  <cp:lastModifiedBy>Csonka Márk (MOL Nyrt.)</cp:lastModifiedBy>
  <cp:revision/>
  <dcterms:created xsi:type="dcterms:W3CDTF">2023-03-22T12:12:10Z</dcterms:created>
  <dcterms:modified xsi:type="dcterms:W3CDTF">2023-05-10T13:49:07Z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0x0101008EDE91448B22CE469178AD3271AA3472</vt:lpwstr>
  </property>
</Properties>
</file>